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U:\My Documents\OBRAČUN I-XII-2025\RAZINA 23\OBRAČUN KONAČNO I-XII-2025, R.23\"/>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B341" i="9" s="1"/>
  <c r="L341" i="9"/>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F322" i="9"/>
  <c r="H321" i="9"/>
  <c r="G321" i="9"/>
  <c r="F321" i="9"/>
  <c r="E321" i="9"/>
  <c r="B321" i="9" s="1"/>
  <c r="H320" i="9"/>
  <c r="G320" i="9"/>
  <c r="F320" i="9"/>
  <c r="H319" i="9"/>
  <c r="G319" i="9"/>
  <c r="E319" i="9" s="1"/>
  <c r="B319" i="9" s="1"/>
  <c r="F319" i="9"/>
  <c r="H318" i="9"/>
  <c r="G318" i="9"/>
  <c r="E318" i="9" s="1"/>
  <c r="F318" i="9"/>
  <c r="B318" i="9"/>
  <c r="H317" i="9"/>
  <c r="G317" i="9"/>
  <c r="F317" i="9"/>
  <c r="E317" i="9"/>
  <c r="B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8" i="9" s="1"/>
  <c r="F297" i="9"/>
  <c r="L296" i="9"/>
  <c r="H296" i="9"/>
  <c r="F296" i="9"/>
  <c r="F295" i="9"/>
  <c r="I294" i="9"/>
  <c r="H294" i="9"/>
  <c r="F294" i="9"/>
  <c r="E293" i="9"/>
  <c r="M292" i="9"/>
  <c r="L292" i="9"/>
  <c r="F292" i="9" s="1"/>
  <c r="E292" i="9"/>
  <c r="B292" i="9" s="1"/>
  <c r="M291" i="9"/>
  <c r="L291" i="9"/>
  <c r="F291" i="9"/>
  <c r="E291" i="9"/>
  <c r="B291" i="9"/>
  <c r="M290" i="9"/>
  <c r="L290" i="9"/>
  <c r="F290" i="9" s="1"/>
  <c r="B290" i="9" s="1"/>
  <c r="E290" i="9"/>
  <c r="M289" i="9"/>
  <c r="L289" i="9"/>
  <c r="F289" i="9"/>
  <c r="E289" i="9"/>
  <c r="B289" i="9"/>
  <c r="M288" i="9"/>
  <c r="L288" i="9"/>
  <c r="F288" i="9"/>
  <c r="E288" i="9"/>
  <c r="B288" i="9"/>
  <c r="M287" i="9"/>
  <c r="L287" i="9"/>
  <c r="F287" i="9"/>
  <c r="B287" i="9" s="1"/>
  <c r="E287" i="9"/>
  <c r="M286" i="9"/>
  <c r="L286" i="9"/>
  <c r="F286" i="9"/>
  <c r="E286" i="9"/>
  <c r="B286" i="9" s="1"/>
  <c r="M285" i="9"/>
  <c r="F285" i="9" s="1"/>
  <c r="B285" i="9" s="1"/>
  <c r="L285" i="9"/>
  <c r="E285" i="9"/>
  <c r="M284" i="9"/>
  <c r="L284" i="9"/>
  <c r="F284" i="9" s="1"/>
  <c r="E284" i="9"/>
  <c r="B284" i="9" s="1"/>
  <c r="M283" i="9"/>
  <c r="L283" i="9"/>
  <c r="F283" i="9" s="1"/>
  <c r="B283" i="9" s="1"/>
  <c r="E283" i="9"/>
  <c r="M282" i="9"/>
  <c r="L282" i="9"/>
  <c r="F282" i="9" s="1"/>
  <c r="B282" i="9" s="1"/>
  <c r="E282" i="9"/>
  <c r="M281" i="9"/>
  <c r="L281" i="9"/>
  <c r="F281" i="9"/>
  <c r="E281" i="9"/>
  <c r="B281" i="9"/>
  <c r="M280" i="9"/>
  <c r="L280" i="9"/>
  <c r="F280" i="9"/>
  <c r="E280" i="9"/>
  <c r="B280" i="9"/>
  <c r="M279" i="9"/>
  <c r="L279" i="9"/>
  <c r="F279" i="9"/>
  <c r="B279" i="9" s="1"/>
  <c r="E279" i="9"/>
  <c r="M278" i="9"/>
  <c r="L278" i="9"/>
  <c r="F278" i="9"/>
  <c r="E278" i="9"/>
  <c r="B278" i="9" s="1"/>
  <c r="M277" i="9"/>
  <c r="F277" i="9" s="1"/>
  <c r="L277" i="9"/>
  <c r="E277" i="9"/>
  <c r="M276" i="9"/>
  <c r="L276" i="9"/>
  <c r="F276" i="9" s="1"/>
  <c r="E276" i="9"/>
  <c r="M275" i="9"/>
  <c r="L275" i="9"/>
  <c r="F275" i="9" s="1"/>
  <c r="B275" i="9" s="1"/>
  <c r="E275" i="9"/>
  <c r="M274" i="9"/>
  <c r="L274" i="9"/>
  <c r="F274" i="9" s="1"/>
  <c r="B274" i="9" s="1"/>
  <c r="E274" i="9"/>
  <c r="M273" i="9"/>
  <c r="L273" i="9"/>
  <c r="F273" i="9"/>
  <c r="E273" i="9"/>
  <c r="B273" i="9"/>
  <c r="M272" i="9"/>
  <c r="L272" i="9"/>
  <c r="F272" i="9"/>
  <c r="E272" i="9"/>
  <c r="B272" i="9"/>
  <c r="M271" i="9"/>
  <c r="L271" i="9"/>
  <c r="F271" i="9"/>
  <c r="B271" i="9" s="1"/>
  <c r="E271" i="9"/>
  <c r="M270" i="9"/>
  <c r="L270" i="9"/>
  <c r="F270" i="9"/>
  <c r="E270" i="9"/>
  <c r="B270" i="9" s="1"/>
  <c r="M269" i="9"/>
  <c r="F269" i="9" s="1"/>
  <c r="L269" i="9"/>
  <c r="E269" i="9"/>
  <c r="B269" i="9" s="1"/>
  <c r="M268" i="9"/>
  <c r="L268" i="9"/>
  <c r="F268" i="9" s="1"/>
  <c r="E268" i="9"/>
  <c r="B268" i="9" s="1"/>
  <c r="M267" i="9"/>
  <c r="L267" i="9"/>
  <c r="F267" i="9" s="1"/>
  <c r="B267" i="9" s="1"/>
  <c r="E267" i="9"/>
  <c r="M266" i="9"/>
  <c r="L266" i="9"/>
  <c r="F266" i="9" s="1"/>
  <c r="B266" i="9" s="1"/>
  <c r="E266" i="9"/>
  <c r="M265" i="9"/>
  <c r="L265" i="9"/>
  <c r="F265" i="9"/>
  <c r="E265" i="9"/>
  <c r="B265" i="9"/>
  <c r="M264" i="9"/>
  <c r="L264" i="9"/>
  <c r="F264" i="9"/>
  <c r="E264" i="9"/>
  <c r="B264" i="9"/>
  <c r="M263" i="9"/>
  <c r="L263" i="9"/>
  <c r="F263" i="9"/>
  <c r="B263" i="9" s="1"/>
  <c r="E263" i="9"/>
  <c r="M262" i="9"/>
  <c r="L262" i="9"/>
  <c r="F262" i="9"/>
  <c r="E262" i="9"/>
  <c r="B262" i="9" s="1"/>
  <c r="M261" i="9"/>
  <c r="L261" i="9"/>
  <c r="E261" i="9"/>
  <c r="M260" i="9"/>
  <c r="L260" i="9"/>
  <c r="F260" i="9" s="1"/>
  <c r="E260" i="9"/>
  <c r="M259" i="9"/>
  <c r="L259" i="9"/>
  <c r="F259" i="9" s="1"/>
  <c r="B259" i="9" s="1"/>
  <c r="E259" i="9"/>
  <c r="M258" i="9"/>
  <c r="L258" i="9"/>
  <c r="F258" i="9" s="1"/>
  <c r="B258" i="9" s="1"/>
  <c r="E258" i="9"/>
  <c r="M257" i="9"/>
  <c r="L257" i="9"/>
  <c r="F257" i="9"/>
  <c r="E257" i="9"/>
  <c r="B257" i="9"/>
  <c r="M256" i="9"/>
  <c r="L256" i="9"/>
  <c r="F256" i="9"/>
  <c r="E256" i="9"/>
  <c r="B256" i="9"/>
  <c r="M255" i="9"/>
  <c r="L255" i="9"/>
  <c r="F255" i="9"/>
  <c r="E255" i="9"/>
  <c r="M254" i="9"/>
  <c r="L254" i="9"/>
  <c r="F254" i="9"/>
  <c r="E254" i="9"/>
  <c r="B254" i="9" s="1"/>
  <c r="M253" i="9"/>
  <c r="L253" i="9"/>
  <c r="F253" i="9" s="1"/>
  <c r="E253" i="9"/>
  <c r="B253" i="9" s="1"/>
  <c r="M252" i="9"/>
  <c r="L252" i="9"/>
  <c r="F252" i="9" s="1"/>
  <c r="E252" i="9"/>
  <c r="M251" i="9"/>
  <c r="L251" i="9"/>
  <c r="F251" i="9" s="1"/>
  <c r="B251" i="9" s="1"/>
  <c r="E251" i="9"/>
  <c r="M250" i="9"/>
  <c r="L250" i="9"/>
  <c r="F250" i="9" s="1"/>
  <c r="B250" i="9" s="1"/>
  <c r="E250" i="9"/>
  <c r="M249" i="9"/>
  <c r="L249" i="9"/>
  <c r="F249" i="9"/>
  <c r="E249" i="9"/>
  <c r="B249" i="9"/>
  <c r="M248" i="9"/>
  <c r="L248" i="9"/>
  <c r="F248" i="9" s="1"/>
  <c r="B248" i="9" s="1"/>
  <c r="E248" i="9"/>
  <c r="M247" i="9"/>
  <c r="L247" i="9"/>
  <c r="F247" i="9"/>
  <c r="E247" i="9"/>
  <c r="M246" i="9"/>
  <c r="L246" i="9"/>
  <c r="F246" i="9"/>
  <c r="E246" i="9"/>
  <c r="B246" i="9" s="1"/>
  <c r="M245" i="9"/>
  <c r="L245" i="9"/>
  <c r="E245" i="9"/>
  <c r="M244" i="9"/>
  <c r="L244" i="9"/>
  <c r="F244" i="9" s="1"/>
  <c r="E244" i="9"/>
  <c r="B244" i="9" s="1"/>
  <c r="M243" i="9"/>
  <c r="L243" i="9"/>
  <c r="F243" i="9" s="1"/>
  <c r="B243" i="9" s="1"/>
  <c r="E243" i="9"/>
  <c r="M242" i="9"/>
  <c r="L242" i="9"/>
  <c r="F242" i="9" s="1"/>
  <c r="B242" i="9" s="1"/>
  <c r="E242" i="9"/>
  <c r="M241" i="9"/>
  <c r="L241" i="9"/>
  <c r="F241" i="9"/>
  <c r="E241" i="9"/>
  <c r="B241" i="9"/>
  <c r="M240" i="9"/>
  <c r="L240" i="9"/>
  <c r="F240" i="9" s="1"/>
  <c r="B240" i="9" s="1"/>
  <c r="E240" i="9"/>
  <c r="M239" i="9"/>
  <c r="L239" i="9"/>
  <c r="F239" i="9"/>
  <c r="E239" i="9"/>
  <c r="M238" i="9"/>
  <c r="L238" i="9"/>
  <c r="F238" i="9"/>
  <c r="E238" i="9"/>
  <c r="B238" i="9" s="1"/>
  <c r="M237" i="9"/>
  <c r="L237" i="9"/>
  <c r="F237" i="9" s="1"/>
  <c r="B237" i="9" s="1"/>
  <c r="E237" i="9"/>
  <c r="M236" i="9"/>
  <c r="L236" i="9"/>
  <c r="E236" i="9"/>
  <c r="M235" i="9"/>
  <c r="L235" i="9"/>
  <c r="F235" i="9"/>
  <c r="B235" i="9" s="1"/>
  <c r="E235" i="9"/>
  <c r="M234" i="9"/>
  <c r="L234" i="9"/>
  <c r="F234" i="9" s="1"/>
  <c r="E234" i="9"/>
  <c r="B234" i="9" s="1"/>
  <c r="M233" i="9"/>
  <c r="F233" i="9" s="1"/>
  <c r="B233" i="9" s="1"/>
  <c r="L233" i="9"/>
  <c r="E233" i="9"/>
  <c r="M232" i="9"/>
  <c r="L232" i="9"/>
  <c r="F232" i="9" s="1"/>
  <c r="E232" i="9"/>
  <c r="M231" i="9"/>
  <c r="L231" i="9"/>
  <c r="F231" i="9"/>
  <c r="B231" i="9" s="1"/>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B172" i="9" s="1"/>
  <c r="E172" i="9"/>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F164" i="9"/>
  <c r="B164" i="9" s="1"/>
  <c r="E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F148" i="9"/>
  <c r="B148" i="9" s="1"/>
  <c r="E148" i="9"/>
  <c r="H147" i="9"/>
  <c r="G147" i="9"/>
  <c r="E147" i="9" s="1"/>
  <c r="B147" i="9" s="1"/>
  <c r="F147" i="9"/>
  <c r="H146" i="9"/>
  <c r="G146" i="9"/>
  <c r="E146" i="9" s="1"/>
  <c r="F146" i="9"/>
  <c r="B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F140" i="9"/>
  <c r="B140" i="9" s="1"/>
  <c r="E140" i="9"/>
  <c r="H139" i="9"/>
  <c r="G139" i="9"/>
  <c r="E139" i="9" s="1"/>
  <c r="B139" i="9" s="1"/>
  <c r="F139" i="9"/>
  <c r="H138" i="9"/>
  <c r="G138" i="9"/>
  <c r="E138" i="9" s="1"/>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F132" i="9"/>
  <c r="B132" i="9" s="1"/>
  <c r="E132" i="9"/>
  <c r="H131" i="9"/>
  <c r="G131" i="9"/>
  <c r="E131" i="9" s="1"/>
  <c r="B131" i="9" s="1"/>
  <c r="F131" i="9"/>
  <c r="H130" i="9"/>
  <c r="G130" i="9"/>
  <c r="E130" i="9" s="1"/>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F124" i="9"/>
  <c r="E124" i="9"/>
  <c r="B124" i="9"/>
  <c r="H123" i="9"/>
  <c r="G123" i="9"/>
  <c r="E123" i="9" s="1"/>
  <c r="B123" i="9" s="1"/>
  <c r="F123" i="9"/>
  <c r="H122" i="9"/>
  <c r="G122" i="9"/>
  <c r="E122" i="9" s="1"/>
  <c r="F122" i="9"/>
  <c r="B122" i="9"/>
  <c r="H121" i="9"/>
  <c r="G121" i="9"/>
  <c r="F121" i="9"/>
  <c r="E121" i="9"/>
  <c r="B121" i="9" s="1"/>
  <c r="H120" i="9"/>
  <c r="G120" i="9"/>
  <c r="E120" i="9" s="1"/>
  <c r="B120" i="9" s="1"/>
  <c r="F120" i="9"/>
  <c r="H119" i="9"/>
  <c r="G119" i="9"/>
  <c r="F119" i="9"/>
  <c r="E119" i="9"/>
  <c r="B119" i="9" s="1"/>
  <c r="H118" i="9"/>
  <c r="E118" i="9" s="1"/>
  <c r="B118" i="9" s="1"/>
  <c r="G118" i="9"/>
  <c r="F118" i="9"/>
  <c r="H117" i="9"/>
  <c r="G117" i="9"/>
  <c r="F117" i="9"/>
  <c r="E117" i="9"/>
  <c r="B117" i="9" s="1"/>
  <c r="H116" i="9"/>
  <c r="G116" i="9"/>
  <c r="F116" i="9"/>
  <c r="E116" i="9"/>
  <c r="B116" i="9"/>
  <c r="H115" i="9"/>
  <c r="G115" i="9"/>
  <c r="E115" i="9" s="1"/>
  <c r="B115" i="9" s="1"/>
  <c r="F115" i="9"/>
  <c r="H114" i="9"/>
  <c r="G114" i="9"/>
  <c r="E114" i="9" s="1"/>
  <c r="F114" i="9"/>
  <c r="B114" i="9"/>
  <c r="H113" i="9"/>
  <c r="G113" i="9"/>
  <c r="F113" i="9"/>
  <c r="E113" i="9"/>
  <c r="B113" i="9" s="1"/>
  <c r="H112" i="9"/>
  <c r="G112" i="9"/>
  <c r="E112" i="9" s="1"/>
  <c r="B112" i="9" s="1"/>
  <c r="F112" i="9"/>
  <c r="H111" i="9"/>
  <c r="G111" i="9"/>
  <c r="F111" i="9"/>
  <c r="E111" i="9"/>
  <c r="B111" i="9" s="1"/>
  <c r="H110" i="9"/>
  <c r="E110" i="9" s="1"/>
  <c r="B110" i="9" s="1"/>
  <c r="G110" i="9"/>
  <c r="F110" i="9"/>
  <c r="H109" i="9"/>
  <c r="G109" i="9"/>
  <c r="F109" i="9"/>
  <c r="E109" i="9"/>
  <c r="B109" i="9" s="1"/>
  <c r="H108" i="9"/>
  <c r="G108" i="9"/>
  <c r="F108" i="9"/>
  <c r="E108" i="9"/>
  <c r="B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s="1"/>
  <c r="H102" i="9"/>
  <c r="E102" i="9" s="1"/>
  <c r="B102" i="9" s="1"/>
  <c r="G102" i="9"/>
  <c r="F102" i="9"/>
  <c r="H101" i="9"/>
  <c r="G101" i="9"/>
  <c r="F101" i="9"/>
  <c r="E101" i="9"/>
  <c r="B101" i="9" s="1"/>
  <c r="H100" i="9"/>
  <c r="G100" i="9"/>
  <c r="F100" i="9"/>
  <c r="B100" i="9" s="1"/>
  <c r="E100" i="9"/>
  <c r="H99" i="9"/>
  <c r="G99" i="9"/>
  <c r="E99" i="9" s="1"/>
  <c r="B99" i="9" s="1"/>
  <c r="F99" i="9"/>
  <c r="H98" i="9"/>
  <c r="E98" i="9" s="1"/>
  <c r="B98" i="9" s="1"/>
  <c r="G98" i="9"/>
  <c r="F98" i="9"/>
  <c r="H97" i="9"/>
  <c r="G97" i="9"/>
  <c r="F97" i="9"/>
  <c r="E97" i="9"/>
  <c r="B97" i="9" s="1"/>
  <c r="H96" i="9"/>
  <c r="G96" i="9"/>
  <c r="F96" i="9"/>
  <c r="H95" i="9"/>
  <c r="G95" i="9"/>
  <c r="F95" i="9"/>
  <c r="E95" i="9"/>
  <c r="B95" i="9" s="1"/>
  <c r="H94" i="9"/>
  <c r="E94" i="9" s="1"/>
  <c r="B94" i="9" s="1"/>
  <c r="G94" i="9"/>
  <c r="F94" i="9"/>
  <c r="H93" i="9"/>
  <c r="G93" i="9"/>
  <c r="E93" i="9" s="1"/>
  <c r="B93" i="9" s="1"/>
  <c r="F93" i="9"/>
  <c r="H92" i="9"/>
  <c r="G92" i="9"/>
  <c r="F92" i="9"/>
  <c r="E92" i="9"/>
  <c r="B92" i="9"/>
  <c r="H91" i="9"/>
  <c r="G91" i="9"/>
  <c r="E91" i="9" s="1"/>
  <c r="B91" i="9" s="1"/>
  <c r="F91" i="9"/>
  <c r="H90" i="9"/>
  <c r="G90" i="9"/>
  <c r="E90" i="9" s="1"/>
  <c r="B90" i="9" s="1"/>
  <c r="F90" i="9"/>
  <c r="H89" i="9"/>
  <c r="G89" i="9"/>
  <c r="F89" i="9"/>
  <c r="E89" i="9"/>
  <c r="B89" i="9" s="1"/>
  <c r="H88" i="9"/>
  <c r="G88" i="9"/>
  <c r="F88" i="9"/>
  <c r="H87" i="9"/>
  <c r="G87" i="9"/>
  <c r="E87" i="9" s="1"/>
  <c r="B87" i="9" s="1"/>
  <c r="F87" i="9"/>
  <c r="H86" i="9"/>
  <c r="E86" i="9" s="1"/>
  <c r="B86" i="9" s="1"/>
  <c r="G86" i="9"/>
  <c r="F86" i="9"/>
  <c r="H85" i="9"/>
  <c r="G85" i="9"/>
  <c r="E85" i="9" s="1"/>
  <c r="B85" i="9" s="1"/>
  <c r="F85" i="9"/>
  <c r="H84" i="9"/>
  <c r="G84" i="9"/>
  <c r="F84" i="9"/>
  <c r="E84" i="9"/>
  <c r="B84" i="9" s="1"/>
  <c r="H83" i="9"/>
  <c r="G83" i="9"/>
  <c r="E83" i="9" s="1"/>
  <c r="B83" i="9" s="1"/>
  <c r="F83" i="9"/>
  <c r="H82" i="9"/>
  <c r="G82" i="9"/>
  <c r="E82" i="9" s="1"/>
  <c r="B82" i="9" s="1"/>
  <c r="F82" i="9"/>
  <c r="H81" i="9"/>
  <c r="E81" i="9" s="1"/>
  <c r="B81" i="9" s="1"/>
  <c r="G81" i="9"/>
  <c r="F81" i="9"/>
  <c r="H80" i="9"/>
  <c r="G80" i="9"/>
  <c r="E80" i="9" s="1"/>
  <c r="B80" i="9" s="1"/>
  <c r="F80" i="9"/>
  <c r="H79" i="9"/>
  <c r="G79" i="9"/>
  <c r="E79" i="9" s="1"/>
  <c r="B79" i="9" s="1"/>
  <c r="F79" i="9"/>
  <c r="H78" i="9"/>
  <c r="G78" i="9"/>
  <c r="F78" i="9"/>
  <c r="E78" i="9"/>
  <c r="B78" i="9" s="1"/>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E64" i="9" s="1"/>
  <c r="B64" i="9" s="1"/>
  <c r="F64" i="9"/>
  <c r="H63" i="9"/>
  <c r="G63" i="9"/>
  <c r="E63" i="9" s="1"/>
  <c r="B63" i="9" s="1"/>
  <c r="F63" i="9"/>
  <c r="H62" i="9"/>
  <c r="G62" i="9"/>
  <c r="F62" i="9"/>
  <c r="E62" i="9"/>
  <c r="B62" i="9" s="1"/>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E53" i="9" s="1"/>
  <c r="B53" i="9" s="1"/>
  <c r="G53" i="9"/>
  <c r="F53" i="9"/>
  <c r="H52" i="9"/>
  <c r="G52" i="9"/>
  <c r="F52" i="9"/>
  <c r="E52" i="9"/>
  <c r="B52" i="9" s="1"/>
  <c r="H51" i="9"/>
  <c r="G51" i="9"/>
  <c r="E51" i="9" s="1"/>
  <c r="B51" i="9" s="1"/>
  <c r="F51" i="9"/>
  <c r="H50" i="9"/>
  <c r="G50" i="9"/>
  <c r="E50" i="9" s="1"/>
  <c r="B50" i="9" s="1"/>
  <c r="F50" i="9"/>
  <c r="H49" i="9"/>
  <c r="G49" i="9"/>
  <c r="E49" i="9" s="1"/>
  <c r="B49" i="9" s="1"/>
  <c r="F49" i="9"/>
  <c r="H48" i="9"/>
  <c r="G48" i="9"/>
  <c r="E48" i="9" s="1"/>
  <c r="B48" i="9" s="1"/>
  <c r="F48" i="9"/>
  <c r="H47" i="9"/>
  <c r="E47" i="9" s="1"/>
  <c r="B47" i="9" s="1"/>
  <c r="G47" i="9"/>
  <c r="F47" i="9"/>
  <c r="H46" i="9"/>
  <c r="G46" i="9"/>
  <c r="F46" i="9"/>
  <c r="E46" i="9"/>
  <c r="B46" i="9" s="1"/>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E40" i="9" s="1"/>
  <c r="B40" i="9" s="1"/>
  <c r="F40" i="9"/>
  <c r="H39" i="9"/>
  <c r="G39" i="9"/>
  <c r="E39" i="9" s="1"/>
  <c r="B39" i="9" s="1"/>
  <c r="F39" i="9"/>
  <c r="H38" i="9"/>
  <c r="G38" i="9"/>
  <c r="F38" i="9"/>
  <c r="E38" i="9"/>
  <c r="B38" i="9" s="1"/>
  <c r="H37" i="9"/>
  <c r="G37" i="9"/>
  <c r="F37" i="9"/>
  <c r="H36" i="9"/>
  <c r="G36" i="9"/>
  <c r="F36" i="9"/>
  <c r="H35" i="9"/>
  <c r="G35" i="9"/>
  <c r="E35" i="9" s="1"/>
  <c r="B35" i="9" s="1"/>
  <c r="F35" i="9"/>
  <c r="H34" i="9"/>
  <c r="G34" i="9"/>
  <c r="E34" i="9" s="1"/>
  <c r="B34" i="9" s="1"/>
  <c r="F34" i="9"/>
  <c r="H33" i="9"/>
  <c r="E33" i="9" s="1"/>
  <c r="B33" i="9" s="1"/>
  <c r="G33" i="9"/>
  <c r="F33" i="9"/>
  <c r="H32" i="9"/>
  <c r="G32" i="9"/>
  <c r="E32" i="9" s="1"/>
  <c r="B32" i="9" s="1"/>
  <c r="F32" i="9"/>
  <c r="H31" i="9"/>
  <c r="G31" i="9"/>
  <c r="F31" i="9"/>
  <c r="H30" i="9"/>
  <c r="G30" i="9"/>
  <c r="F30" i="9"/>
  <c r="E30" i="9"/>
  <c r="B30" i="9" s="1"/>
  <c r="H29" i="9"/>
  <c r="G29" i="9"/>
  <c r="E29" i="9" s="1"/>
  <c r="B29" i="9" s="1"/>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5" i="8" s="1"/>
  <c r="D46" i="8"/>
  <c r="D37" i="8"/>
  <c r="D25" i="8" s="1"/>
  <c r="D27" i="8"/>
  <c r="D18" i="8"/>
  <c r="D8" i="8"/>
  <c r="D6" i="8" s="1"/>
  <c r="C1583" i="1" s="1"/>
  <c r="E44" i="7"/>
  <c r="D44" i="7"/>
  <c r="E39" i="7"/>
  <c r="E38" i="7" s="1"/>
  <c r="D39" i="7"/>
  <c r="D38" i="7" s="1"/>
  <c r="C1571" i="1" s="1"/>
  <c r="E30" i="7"/>
  <c r="D30" i="7"/>
  <c r="E23" i="7"/>
  <c r="D1556" i="1" s="1"/>
  <c r="D23" i="7"/>
  <c r="C1556" i="1" s="1"/>
  <c r="E14" i="7"/>
  <c r="D14" i="7"/>
  <c r="E7" i="7"/>
  <c r="E6" i="7" s="1"/>
  <c r="D7" i="7"/>
  <c r="D6" i="7" s="1"/>
  <c r="F140" i="6"/>
  <c r="F139" i="6"/>
  <c r="F138" i="6"/>
  <c r="F137" i="6"/>
  <c r="F136" i="6"/>
  <c r="F135" i="6"/>
  <c r="F134" i="6"/>
  <c r="F133" i="6"/>
  <c r="F132" i="6"/>
  <c r="F131" i="6"/>
  <c r="E130" i="6"/>
  <c r="E129" i="6" s="1"/>
  <c r="D130" i="6"/>
  <c r="D129" i="6"/>
  <c r="F128" i="6"/>
  <c r="F127" i="6"/>
  <c r="F126" i="6"/>
  <c r="F125" i="6"/>
  <c r="F124" i="6"/>
  <c r="F123" i="6"/>
  <c r="E122" i="6"/>
  <c r="D122" i="6"/>
  <c r="F122" i="6" s="1"/>
  <c r="F121" i="6"/>
  <c r="F120" i="6"/>
  <c r="F119" i="6"/>
  <c r="E118" i="6"/>
  <c r="D118" i="6"/>
  <c r="F117" i="6"/>
  <c r="F116" i="6"/>
  <c r="E115" i="6"/>
  <c r="D115" i="6"/>
  <c r="D114" i="6" s="1"/>
  <c r="H30" i="3" s="1"/>
  <c r="F113" i="6"/>
  <c r="F112" i="6"/>
  <c r="F111" i="6"/>
  <c r="F110" i="6"/>
  <c r="F109" i="6"/>
  <c r="F108" i="6"/>
  <c r="E107" i="6"/>
  <c r="D107" i="6"/>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E43" i="6"/>
  <c r="F43" i="6" s="1"/>
  <c r="D43" i="6"/>
  <c r="F42" i="6"/>
  <c r="F41" i="6"/>
  <c r="F40" i="6"/>
  <c r="F39" i="6"/>
  <c r="E39" i="6"/>
  <c r="D39" i="6"/>
  <c r="F38" i="6"/>
  <c r="F37" i="6"/>
  <c r="E36" i="6"/>
  <c r="E35" i="6" s="1"/>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H27" i="3"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252" i="5"/>
  <c r="C1256" i="1" s="1"/>
  <c r="F250" i="5"/>
  <c r="F249" i="5"/>
  <c r="E248" i="5"/>
  <c r="F248" i="5" s="1"/>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2" i="5" s="1"/>
  <c r="F81" i="5"/>
  <c r="F80" i="5"/>
  <c r="F79" i="5"/>
  <c r="F78" i="5"/>
  <c r="F77" i="5"/>
  <c r="F76" i="5"/>
  <c r="E76" i="5"/>
  <c r="D76" i="5"/>
  <c r="F75" i="5"/>
  <c r="F74" i="5"/>
  <c r="F73" i="5"/>
  <c r="F72" i="5"/>
  <c r="E71" i="5"/>
  <c r="E70" i="5" s="1"/>
  <c r="D71" i="5"/>
  <c r="D70" i="5"/>
  <c r="F70" i="5" s="1"/>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F41" i="5"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F598" i="4"/>
  <c r="E598" i="4"/>
  <c r="D598" i="4"/>
  <c r="E597" i="4"/>
  <c r="F596" i="4"/>
  <c r="F595" i="4"/>
  <c r="F594" i="4"/>
  <c r="E594" i="4"/>
  <c r="D594" i="4"/>
  <c r="F593" i="4"/>
  <c r="F592" i="4"/>
  <c r="F591" i="4"/>
  <c r="E591" i="4"/>
  <c r="D591" i="4"/>
  <c r="F590" i="4"/>
  <c r="E589" i="4"/>
  <c r="D589" i="4"/>
  <c r="F588" i="4"/>
  <c r="F587" i="4"/>
  <c r="F586" i="4"/>
  <c r="E585" i="4"/>
  <c r="D585" i="4"/>
  <c r="F585" i="4" s="1"/>
  <c r="E584" i="4"/>
  <c r="F583" i="4"/>
  <c r="F582" i="4"/>
  <c r="E581" i="4"/>
  <c r="D581" i="4"/>
  <c r="F581" i="4" s="1"/>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E536" i="4"/>
  <c r="D536" i="4"/>
  <c r="F534" i="4"/>
  <c r="F533" i="4"/>
  <c r="E532" i="4"/>
  <c r="D532" i="4"/>
  <c r="F532" i="4" s="1"/>
  <c r="F531" i="4"/>
  <c r="F530" i="4"/>
  <c r="E529" i="4"/>
  <c r="D529" i="4"/>
  <c r="F529" i="4" s="1"/>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D491" i="4"/>
  <c r="F490" i="4"/>
  <c r="F489" i="4"/>
  <c r="E488" i="4"/>
  <c r="E479" i="4" s="1"/>
  <c r="D473" i="1" s="1"/>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E428" i="4"/>
  <c r="D428" i="4"/>
  <c r="E427" i="4"/>
  <c r="D427" i="4"/>
  <c r="E426" i="4"/>
  <c r="D421" i="1" s="1"/>
  <c r="D426" i="4"/>
  <c r="F426" i="4" s="1"/>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66" i="4"/>
  <c r="F365" i="4"/>
  <c r="F364" i="4"/>
  <c r="F363" i="4"/>
  <c r="F362" i="4"/>
  <c r="E362" i="4"/>
  <c r="D362" i="4"/>
  <c r="D361" i="4" s="1"/>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D321"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E274" i="4"/>
  <c r="D274" i="4"/>
  <c r="F274" i="4" s="1"/>
  <c r="D273" i="4"/>
  <c r="F273" i="4" s="1"/>
  <c r="F272" i="4"/>
  <c r="F271" i="4"/>
  <c r="F270" i="4"/>
  <c r="E269" i="4"/>
  <c r="D269" i="4"/>
  <c r="F268" i="4"/>
  <c r="F267" i="4"/>
  <c r="F266" i="4"/>
  <c r="F265" i="4"/>
  <c r="F264" i="4"/>
  <c r="E263" i="4"/>
  <c r="E262" i="4" s="1"/>
  <c r="D258" i="1" s="1"/>
  <c r="D263" i="4"/>
  <c r="F263" i="4" s="1"/>
  <c r="D262" i="4"/>
  <c r="F261" i="4"/>
  <c r="F260" i="4"/>
  <c r="F259" i="4"/>
  <c r="F258" i="4"/>
  <c r="E257" i="4"/>
  <c r="D257" i="4"/>
  <c r="F257" i="4" s="1"/>
  <c r="F256" i="4"/>
  <c r="F255" i="4"/>
  <c r="F254" i="4"/>
  <c r="E254" i="4"/>
  <c r="D254" i="4"/>
  <c r="F253" i="4"/>
  <c r="F252" i="4"/>
  <c r="F251" i="4"/>
  <c r="E250" i="4"/>
  <c r="D250" i="4"/>
  <c r="F250" i="4" s="1"/>
  <c r="F249" i="4"/>
  <c r="F248" i="4"/>
  <c r="F247" i="4"/>
  <c r="E246" i="4"/>
  <c r="D246" i="4"/>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E225" i="4"/>
  <c r="F225" i="4" s="1"/>
  <c r="D225" i="4"/>
  <c r="F224" i="4"/>
  <c r="F223" i="4"/>
  <c r="F222" i="4"/>
  <c r="E222" i="4"/>
  <c r="E221" i="4" s="1"/>
  <c r="D222" i="4"/>
  <c r="D221"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F194" i="4"/>
  <c r="E194" i="4"/>
  <c r="D194" i="4"/>
  <c r="F193" i="4"/>
  <c r="F192" i="4"/>
  <c r="F191" i="4"/>
  <c r="F190" i="4"/>
  <c r="E189" i="4"/>
  <c r="F189" i="4" s="1"/>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D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E140" i="4"/>
  <c r="D140" i="4"/>
  <c r="F140" i="4" s="1"/>
  <c r="F139" i="4"/>
  <c r="F138" i="4"/>
  <c r="F137" i="4"/>
  <c r="F136" i="4"/>
  <c r="E135" i="4"/>
  <c r="F135" i="4" s="1"/>
  <c r="D135" i="4"/>
  <c r="D134" i="4" s="1"/>
  <c r="C130" i="1" s="1"/>
  <c r="E134" i="4"/>
  <c r="D130" i="1" s="1"/>
  <c r="F133" i="4"/>
  <c r="F132" i="4"/>
  <c r="F131" i="4"/>
  <c r="F130" i="4"/>
  <c r="E129" i="4"/>
  <c r="D129" i="4"/>
  <c r="F129" i="4" s="1"/>
  <c r="F128" i="4"/>
  <c r="F127" i="4"/>
  <c r="E126" i="4"/>
  <c r="E125" i="4" s="1"/>
  <c r="D121" i="1" s="1"/>
  <c r="D126" i="4"/>
  <c r="F126" i="4" s="1"/>
  <c r="F124" i="4"/>
  <c r="F123" i="4"/>
  <c r="F122" i="4"/>
  <c r="F121" i="4"/>
  <c r="E120" i="4"/>
  <c r="D120" i="4"/>
  <c r="F120" i="4" s="1"/>
  <c r="F119" i="4"/>
  <c r="F118" i="4"/>
  <c r="F117" i="4"/>
  <c r="F116" i="4"/>
  <c r="F115" i="4"/>
  <c r="F114" i="4"/>
  <c r="F113" i="4"/>
  <c r="E112" i="4"/>
  <c r="E106" i="4" s="1"/>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2" i="4" s="1"/>
  <c r="E82" i="4"/>
  <c r="F81" i="4"/>
  <c r="F80" i="4"/>
  <c r="F79" i="4"/>
  <c r="F78" i="4"/>
  <c r="E77" i="4"/>
  <c r="D77" i="4"/>
  <c r="F76" i="4"/>
  <c r="F75" i="4"/>
  <c r="E74" i="4"/>
  <c r="D74" i="4"/>
  <c r="F74" i="4" s="1"/>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I40"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G1684" i="1" s="1"/>
  <c r="H1683" i="1"/>
  <c r="C1683" i="1"/>
  <c r="G1683" i="1" s="1"/>
  <c r="C1682" i="1"/>
  <c r="H1682" i="1" s="1"/>
  <c r="C1681" i="1"/>
  <c r="H1681" i="1" s="1"/>
  <c r="C1680" i="1"/>
  <c r="H1680" i="1" s="1"/>
  <c r="H1679" i="1"/>
  <c r="G1679" i="1"/>
  <c r="C1679" i="1"/>
  <c r="H1678" i="1"/>
  <c r="G1678" i="1"/>
  <c r="C1678" i="1"/>
  <c r="C1677" i="1"/>
  <c r="C1676" i="1"/>
  <c r="G1676" i="1" s="1"/>
  <c r="H1675" i="1"/>
  <c r="C1675" i="1"/>
  <c r="G1675" i="1" s="1"/>
  <c r="H1674" i="1"/>
  <c r="G1674" i="1"/>
  <c r="C1674" i="1"/>
  <c r="G1673" i="1"/>
  <c r="C1673" i="1"/>
  <c r="H1673" i="1" s="1"/>
  <c r="C1672" i="1"/>
  <c r="H1672" i="1" s="1"/>
  <c r="H1671" i="1"/>
  <c r="G1671" i="1"/>
  <c r="C1671" i="1"/>
  <c r="H1670" i="1"/>
  <c r="G1670" i="1"/>
  <c r="C1670" i="1"/>
  <c r="C1669" i="1"/>
  <c r="C1668" i="1"/>
  <c r="G1668" i="1" s="1"/>
  <c r="H1667" i="1"/>
  <c r="C1667" i="1"/>
  <c r="G1667" i="1" s="1"/>
  <c r="H1666" i="1"/>
  <c r="G1666" i="1"/>
  <c r="C1666" i="1"/>
  <c r="G1665" i="1"/>
  <c r="C1665" i="1"/>
  <c r="H1665" i="1" s="1"/>
  <c r="C1664" i="1"/>
  <c r="H1664" i="1" s="1"/>
  <c r="H1663" i="1"/>
  <c r="G1663" i="1"/>
  <c r="C1663" i="1"/>
  <c r="H1662" i="1"/>
  <c r="G1662" i="1"/>
  <c r="C1662" i="1"/>
  <c r="C1661" i="1"/>
  <c r="C1660" i="1"/>
  <c r="G1660" i="1" s="1"/>
  <c r="H1659" i="1"/>
  <c r="C1659" i="1"/>
  <c r="G1659" i="1" s="1"/>
  <c r="H1658" i="1"/>
  <c r="G1658" i="1"/>
  <c r="C1658" i="1"/>
  <c r="G1657" i="1"/>
  <c r="C1657" i="1"/>
  <c r="H1657" i="1" s="1"/>
  <c r="C1656" i="1"/>
  <c r="H1656" i="1" s="1"/>
  <c r="H1655" i="1"/>
  <c r="G1655" i="1"/>
  <c r="C1655" i="1"/>
  <c r="H1654" i="1"/>
  <c r="G1654" i="1"/>
  <c r="C1654" i="1"/>
  <c r="C1653" i="1"/>
  <c r="C1652" i="1"/>
  <c r="G1652" i="1" s="1"/>
  <c r="H1651" i="1"/>
  <c r="C1651" i="1"/>
  <c r="G1651" i="1" s="1"/>
  <c r="H1650" i="1"/>
  <c r="G1650" i="1"/>
  <c r="C1650" i="1"/>
  <c r="G1649" i="1"/>
  <c r="C1649" i="1"/>
  <c r="H1649" i="1" s="1"/>
  <c r="C1648" i="1"/>
  <c r="H1648" i="1" s="1"/>
  <c r="H1647" i="1"/>
  <c r="G1647" i="1"/>
  <c r="C1647" i="1"/>
  <c r="H1646" i="1"/>
  <c r="G1646" i="1"/>
  <c r="C1646" i="1"/>
  <c r="C1645" i="1"/>
  <c r="C1644" i="1"/>
  <c r="G1644" i="1" s="1"/>
  <c r="H1643" i="1"/>
  <c r="C1643" i="1"/>
  <c r="G1643" i="1" s="1"/>
  <c r="H1642" i="1"/>
  <c r="G1642" i="1"/>
  <c r="C1642" i="1"/>
  <c r="G1641" i="1"/>
  <c r="C1641" i="1"/>
  <c r="H1641" i="1" s="1"/>
  <c r="C1640" i="1"/>
  <c r="H1640" i="1" s="1"/>
  <c r="H1639" i="1"/>
  <c r="G1639" i="1"/>
  <c r="C1639" i="1"/>
  <c r="H1638" i="1"/>
  <c r="G1638" i="1"/>
  <c r="C1638" i="1"/>
  <c r="C1637" i="1"/>
  <c r="C1636" i="1"/>
  <c r="G1636" i="1" s="1"/>
  <c r="H1635" i="1"/>
  <c r="C1635" i="1"/>
  <c r="G1635" i="1" s="1"/>
  <c r="H1634" i="1"/>
  <c r="G1634" i="1"/>
  <c r="C1634" i="1"/>
  <c r="G1633" i="1"/>
  <c r="C1633" i="1"/>
  <c r="H1633" i="1" s="1"/>
  <c r="C1632" i="1"/>
  <c r="H1632" i="1" s="1"/>
  <c r="H1631" i="1"/>
  <c r="G1631" i="1"/>
  <c r="C1631" i="1"/>
  <c r="H1630" i="1"/>
  <c r="G1630" i="1"/>
  <c r="C1630" i="1"/>
  <c r="C1629" i="1"/>
  <c r="C1628" i="1"/>
  <c r="G1628" i="1" s="1"/>
  <c r="H1627" i="1"/>
  <c r="C1627" i="1"/>
  <c r="G1627" i="1" s="1"/>
  <c r="H1626" i="1"/>
  <c r="G1626" i="1"/>
  <c r="C1626" i="1"/>
  <c r="G1625" i="1"/>
  <c r="C1625" i="1"/>
  <c r="H1625" i="1" s="1"/>
  <c r="C1624" i="1"/>
  <c r="H1624" i="1" s="1"/>
  <c r="H1623" i="1"/>
  <c r="G1623" i="1"/>
  <c r="C1623" i="1"/>
  <c r="H1622" i="1"/>
  <c r="G1622" i="1"/>
  <c r="C1622" i="1"/>
  <c r="C1620" i="1"/>
  <c r="G1620" i="1" s="1"/>
  <c r="H1619" i="1"/>
  <c r="C1619" i="1"/>
  <c r="G1619" i="1" s="1"/>
  <c r="H1618" i="1"/>
  <c r="G1618" i="1"/>
  <c r="C1618" i="1"/>
  <c r="G1617" i="1"/>
  <c r="C1617" i="1"/>
  <c r="H1617" i="1" s="1"/>
  <c r="C1616" i="1"/>
  <c r="H1616" i="1" s="1"/>
  <c r="H1615" i="1"/>
  <c r="G1615" i="1"/>
  <c r="C1615" i="1"/>
  <c r="H1614" i="1"/>
  <c r="G1614" i="1"/>
  <c r="C1614" i="1"/>
  <c r="C1613" i="1"/>
  <c r="C1612" i="1"/>
  <c r="G1612" i="1" s="1"/>
  <c r="H1611" i="1"/>
  <c r="C1611" i="1"/>
  <c r="G1611" i="1" s="1"/>
  <c r="H1610" i="1"/>
  <c r="G1610" i="1"/>
  <c r="C1610" i="1"/>
  <c r="G1609" i="1"/>
  <c r="C1609" i="1"/>
  <c r="H1609" i="1" s="1"/>
  <c r="C1608" i="1"/>
  <c r="H1608" i="1" s="1"/>
  <c r="H1607" i="1"/>
  <c r="G1607" i="1"/>
  <c r="C1607" i="1"/>
  <c r="H1606" i="1"/>
  <c r="G1606" i="1"/>
  <c r="C1606" i="1"/>
  <c r="C1605" i="1"/>
  <c r="C1604" i="1"/>
  <c r="G1604" i="1" s="1"/>
  <c r="C1603" i="1"/>
  <c r="G1603" i="1" s="1"/>
  <c r="C1602" i="1"/>
  <c r="H1602" i="1" s="1"/>
  <c r="G1601" i="1"/>
  <c r="C1601" i="1"/>
  <c r="H1601" i="1" s="1"/>
  <c r="C1600" i="1"/>
  <c r="H1600" i="1" s="1"/>
  <c r="H1599" i="1"/>
  <c r="G1599" i="1"/>
  <c r="C1599" i="1"/>
  <c r="H1598" i="1"/>
  <c r="G1598" i="1"/>
  <c r="C1598" i="1"/>
  <c r="C1597" i="1"/>
  <c r="C1596" i="1"/>
  <c r="G1596" i="1" s="1"/>
  <c r="H1595" i="1"/>
  <c r="C1595" i="1"/>
  <c r="G1595" i="1" s="1"/>
  <c r="H1594" i="1"/>
  <c r="G1594" i="1"/>
  <c r="C1594" i="1"/>
  <c r="G1593" i="1"/>
  <c r="C1593" i="1"/>
  <c r="H1593" i="1" s="1"/>
  <c r="C1592" i="1"/>
  <c r="H1592" i="1" s="1"/>
  <c r="H1591" i="1"/>
  <c r="G1591" i="1"/>
  <c r="C1591" i="1"/>
  <c r="H1590" i="1"/>
  <c r="G1590" i="1"/>
  <c r="C1590" i="1"/>
  <c r="C1589" i="1"/>
  <c r="C1588" i="1"/>
  <c r="G1588" i="1" s="1"/>
  <c r="H1587" i="1"/>
  <c r="C1587" i="1"/>
  <c r="G1587" i="1" s="1"/>
  <c r="H1586" i="1"/>
  <c r="G1586" i="1"/>
  <c r="C1586" i="1"/>
  <c r="G1585" i="1"/>
  <c r="C1585" i="1"/>
  <c r="H1585" i="1" s="1"/>
  <c r="C1584" i="1"/>
  <c r="H1584" i="1" s="1"/>
  <c r="C1582" i="1"/>
  <c r="H1582" i="1" s="1"/>
  <c r="H1581" i="1"/>
  <c r="D1581" i="1"/>
  <c r="C1581" i="1"/>
  <c r="J1581" i="1" s="1"/>
  <c r="D1580" i="1"/>
  <c r="C1580" i="1"/>
  <c r="D1579" i="1"/>
  <c r="C1579" i="1"/>
  <c r="J1579" i="1" s="1"/>
  <c r="J1578" i="1"/>
  <c r="G1578" i="1"/>
  <c r="D1578" i="1"/>
  <c r="H1578" i="1" s="1"/>
  <c r="C1578" i="1"/>
  <c r="D1577" i="1"/>
  <c r="G1577" i="1" s="1"/>
  <c r="C1577" i="1"/>
  <c r="D1576" i="1"/>
  <c r="C1576" i="1"/>
  <c r="J1576" i="1" s="1"/>
  <c r="J1575" i="1"/>
  <c r="G1575" i="1"/>
  <c r="D1575" i="1"/>
  <c r="H1575" i="1" s="1"/>
  <c r="C1575" i="1"/>
  <c r="H1574" i="1"/>
  <c r="D1574" i="1"/>
  <c r="C1574" i="1"/>
  <c r="J1574" i="1" s="1"/>
  <c r="D1573" i="1"/>
  <c r="C1573" i="1"/>
  <c r="G1572" i="1"/>
  <c r="D1572" i="1"/>
  <c r="H1572" i="1" s="1"/>
  <c r="C1572" i="1"/>
  <c r="D1571" i="1"/>
  <c r="D1570" i="1"/>
  <c r="C1570" i="1"/>
  <c r="J1570" i="1" s="1"/>
  <c r="J1569" i="1"/>
  <c r="G1569" i="1"/>
  <c r="D1569" i="1"/>
  <c r="H1569" i="1" s="1"/>
  <c r="C1569" i="1"/>
  <c r="H1568" i="1"/>
  <c r="D1568" i="1"/>
  <c r="C1568" i="1"/>
  <c r="J1568" i="1" s="1"/>
  <c r="D1567" i="1"/>
  <c r="C1567" i="1"/>
  <c r="D1566" i="1"/>
  <c r="C1566" i="1"/>
  <c r="J1566" i="1" s="1"/>
  <c r="J1565" i="1"/>
  <c r="G1565" i="1"/>
  <c r="D1565" i="1"/>
  <c r="H1565" i="1" s="1"/>
  <c r="C1565" i="1"/>
  <c r="H1564" i="1"/>
  <c r="D1564" i="1"/>
  <c r="C1564" i="1"/>
  <c r="J1564" i="1" s="1"/>
  <c r="D1563" i="1"/>
  <c r="C1563" i="1"/>
  <c r="H1563" i="1" s="1"/>
  <c r="D1562" i="1"/>
  <c r="C1562" i="1"/>
  <c r="D1561" i="1"/>
  <c r="C1561" i="1"/>
  <c r="J1561" i="1" s="1"/>
  <c r="D1560" i="1"/>
  <c r="C1560" i="1"/>
  <c r="D1559" i="1"/>
  <c r="C1559" i="1"/>
  <c r="J1559" i="1" s="1"/>
  <c r="J1558" i="1"/>
  <c r="D1558" i="1"/>
  <c r="H1558" i="1" s="1"/>
  <c r="C1558" i="1"/>
  <c r="D1557" i="1"/>
  <c r="C1557" i="1"/>
  <c r="D1554" i="1"/>
  <c r="C1554" i="1"/>
  <c r="H1554" i="1" s="1"/>
  <c r="D1553" i="1"/>
  <c r="C1553" i="1"/>
  <c r="J1553" i="1" s="1"/>
  <c r="J1552" i="1"/>
  <c r="G1552" i="1"/>
  <c r="I1552" i="1" s="1"/>
  <c r="D1552" i="1"/>
  <c r="H1552" i="1" s="1"/>
  <c r="C1552" i="1"/>
  <c r="H1551" i="1"/>
  <c r="D1551" i="1"/>
  <c r="C1551" i="1"/>
  <c r="J1551" i="1" s="1"/>
  <c r="D1550" i="1"/>
  <c r="C1550" i="1"/>
  <c r="D1549" i="1"/>
  <c r="C1549" i="1"/>
  <c r="J1549" i="1" s="1"/>
  <c r="J1548" i="1"/>
  <c r="G1548" i="1"/>
  <c r="D1548" i="1"/>
  <c r="H1548" i="1" s="1"/>
  <c r="C1548" i="1"/>
  <c r="H1547" i="1"/>
  <c r="G1547" i="1"/>
  <c r="D1547" i="1"/>
  <c r="J1547" i="1" s="1"/>
  <c r="C1547" i="1"/>
  <c r="D1546" i="1"/>
  <c r="C1546" i="1"/>
  <c r="J1545" i="1"/>
  <c r="H1545" i="1"/>
  <c r="G1545" i="1"/>
  <c r="I1545" i="1" s="1"/>
  <c r="D1545" i="1"/>
  <c r="C1545" i="1"/>
  <c r="D1544" i="1"/>
  <c r="J1544" i="1" s="1"/>
  <c r="C1544" i="1"/>
  <c r="G1544" i="1" s="1"/>
  <c r="H1543" i="1"/>
  <c r="G1543" i="1"/>
  <c r="I1543" i="1" s="1"/>
  <c r="D1543" i="1"/>
  <c r="C1543" i="1"/>
  <c r="J1543" i="1" s="1"/>
  <c r="D1542" i="1"/>
  <c r="C1542" i="1"/>
  <c r="J1541" i="1"/>
  <c r="H1541" i="1"/>
  <c r="G1541" i="1"/>
  <c r="I1541" i="1" s="1"/>
  <c r="D1541" i="1"/>
  <c r="C1541" i="1"/>
  <c r="H1540" i="1"/>
  <c r="G1540" i="1"/>
  <c r="D1540" i="1"/>
  <c r="C1540" i="1"/>
  <c r="D1539" i="1"/>
  <c r="H1536" i="1"/>
  <c r="G1536" i="1"/>
  <c r="D1536" i="1"/>
  <c r="C1536" i="1"/>
  <c r="H1535" i="1"/>
  <c r="G1535" i="1"/>
  <c r="D1535" i="1"/>
  <c r="C1535" i="1"/>
  <c r="G1534" i="1"/>
  <c r="D1534" i="1"/>
  <c r="C1534" i="1"/>
  <c r="H1534" i="1" s="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C1525" i="1"/>
  <c r="H1525" i="1" s="1"/>
  <c r="D1524" i="1"/>
  <c r="C1524" i="1"/>
  <c r="H1524" i="1" s="1"/>
  <c r="H1523" i="1"/>
  <c r="G1523" i="1"/>
  <c r="D1523" i="1"/>
  <c r="C1523" i="1"/>
  <c r="H1522" i="1"/>
  <c r="G1522" i="1"/>
  <c r="D1522" i="1"/>
  <c r="C1522" i="1"/>
  <c r="D1521" i="1"/>
  <c r="C1521" i="1"/>
  <c r="H1521" i="1" s="1"/>
  <c r="H1520" i="1"/>
  <c r="G1520" i="1"/>
  <c r="D1520" i="1"/>
  <c r="C1520" i="1"/>
  <c r="H1519" i="1"/>
  <c r="G1519" i="1"/>
  <c r="D1519" i="1"/>
  <c r="C1519" i="1"/>
  <c r="H1518" i="1"/>
  <c r="G1518" i="1"/>
  <c r="D1518" i="1"/>
  <c r="C1518" i="1"/>
  <c r="H1517" i="1"/>
  <c r="G1517" i="1"/>
  <c r="D1517" i="1"/>
  <c r="C1517" i="1"/>
  <c r="D1516" i="1"/>
  <c r="C1516" i="1"/>
  <c r="H1515" i="1"/>
  <c r="G1515" i="1"/>
  <c r="D1515" i="1"/>
  <c r="C1515" i="1"/>
  <c r="D1514" i="1"/>
  <c r="C1514" i="1"/>
  <c r="H1514" i="1" s="1"/>
  <c r="D1513" i="1"/>
  <c r="C1513" i="1"/>
  <c r="D1512" i="1"/>
  <c r="C1512" i="1"/>
  <c r="D1511" i="1"/>
  <c r="H1509" i="1"/>
  <c r="G1509" i="1"/>
  <c r="D1509" i="1"/>
  <c r="C1509" i="1"/>
  <c r="H1508" i="1"/>
  <c r="G1508" i="1"/>
  <c r="D1508" i="1"/>
  <c r="C1508" i="1"/>
  <c r="H1507" i="1"/>
  <c r="G1507" i="1"/>
  <c r="D1507" i="1"/>
  <c r="C1507" i="1"/>
  <c r="H1506" i="1"/>
  <c r="G1506" i="1"/>
  <c r="D1506" i="1"/>
  <c r="C1506" i="1"/>
  <c r="D1505" i="1"/>
  <c r="G1505" i="1" s="1"/>
  <c r="C1505" i="1"/>
  <c r="H1505" i="1" s="1"/>
  <c r="H1504" i="1"/>
  <c r="G1504" i="1"/>
  <c r="D1504" i="1"/>
  <c r="C1504" i="1"/>
  <c r="D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D1493" i="1"/>
  <c r="C1493" i="1"/>
  <c r="H1493" i="1" s="1"/>
  <c r="D1492" i="1"/>
  <c r="C1492" i="1"/>
  <c r="H1492" i="1" s="1"/>
  <c r="H1491" i="1"/>
  <c r="G1491" i="1"/>
  <c r="D1491" i="1"/>
  <c r="C1491" i="1"/>
  <c r="D1490" i="1"/>
  <c r="C1490" i="1"/>
  <c r="H1490" i="1" s="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G1403" i="1"/>
  <c r="D1403" i="1"/>
  <c r="C1403" i="1"/>
  <c r="D1402" i="1"/>
  <c r="C1402"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3" i="1" s="1"/>
  <c r="C1383" i="1"/>
  <c r="H1382" i="1"/>
  <c r="D1382" i="1"/>
  <c r="C1382" i="1"/>
  <c r="G1382" i="1" s="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D1372" i="1"/>
  <c r="H1372" i="1" s="1"/>
  <c r="C1372" i="1"/>
  <c r="H1371" i="1"/>
  <c r="G1371" i="1"/>
  <c r="D1371" i="1"/>
  <c r="C1371" i="1"/>
  <c r="D1370" i="1"/>
  <c r="C1370" i="1"/>
  <c r="H1370" i="1" s="1"/>
  <c r="H1369" i="1"/>
  <c r="D1369" i="1"/>
  <c r="G1369" i="1" s="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D1347" i="1"/>
  <c r="C1347" i="1"/>
  <c r="G1347" i="1" s="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C1340" i="1"/>
  <c r="H1340" i="1" s="1"/>
  <c r="H1339" i="1"/>
  <c r="G1339" i="1"/>
  <c r="D1339" i="1"/>
  <c r="C1339" i="1"/>
  <c r="D1338" i="1"/>
  <c r="C1338" i="1"/>
  <c r="H1338" i="1" s="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D1317" i="1"/>
  <c r="C1317" i="1"/>
  <c r="G1317" i="1" s="1"/>
  <c r="D1316" i="1"/>
  <c r="C1316" i="1"/>
  <c r="G1316" i="1" s="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C1267" i="1"/>
  <c r="H1267" i="1" s="1"/>
  <c r="D1266" i="1"/>
  <c r="H1266" i="1" s="1"/>
  <c r="C1266" i="1"/>
  <c r="D1265" i="1"/>
  <c r="C1265" i="1"/>
  <c r="D1264" i="1"/>
  <c r="C1264" i="1"/>
  <c r="D1263" i="1"/>
  <c r="C1263" i="1"/>
  <c r="D1262" i="1"/>
  <c r="C1262" i="1"/>
  <c r="D1261" i="1"/>
  <c r="C1261" i="1"/>
  <c r="H1261" i="1" s="1"/>
  <c r="C1260" i="1"/>
  <c r="H1258" i="1"/>
  <c r="G1258" i="1"/>
  <c r="D1258" i="1"/>
  <c r="C1258" i="1"/>
  <c r="H1257" i="1"/>
  <c r="G1257" i="1"/>
  <c r="D1257" i="1"/>
  <c r="C1257" i="1"/>
  <c r="D1256" i="1"/>
  <c r="H1254" i="1"/>
  <c r="G1254" i="1"/>
  <c r="D1254" i="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C1182" i="1"/>
  <c r="H1182" i="1" s="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G1090" i="1"/>
  <c r="D1090" i="1"/>
  <c r="C1090" i="1"/>
  <c r="H1089" i="1"/>
  <c r="G1089" i="1"/>
  <c r="D1089" i="1"/>
  <c r="C1089" i="1"/>
  <c r="H1088" i="1"/>
  <c r="G1088" i="1"/>
  <c r="D1088" i="1"/>
  <c r="C1088" i="1"/>
  <c r="D1087" i="1"/>
  <c r="C1087" i="1"/>
  <c r="H1087" i="1" s="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D1031" i="1"/>
  <c r="C1031" i="1"/>
  <c r="H1031" i="1" s="1"/>
  <c r="H1030" i="1"/>
  <c r="G1030" i="1"/>
  <c r="D1030" i="1"/>
  <c r="C1030" i="1"/>
  <c r="D1029" i="1"/>
  <c r="C1029" i="1"/>
  <c r="H1029" i="1" s="1"/>
  <c r="H1028" i="1"/>
  <c r="G1028" i="1"/>
  <c r="D1028" i="1"/>
  <c r="C1028" i="1"/>
  <c r="H1027" i="1"/>
  <c r="G1027" i="1"/>
  <c r="D1027" i="1"/>
  <c r="C1027" i="1"/>
  <c r="H1026" i="1"/>
  <c r="G1026" i="1"/>
  <c r="D1026" i="1"/>
  <c r="C1026" i="1"/>
  <c r="H1025" i="1"/>
  <c r="G1025" i="1"/>
  <c r="D1025" i="1"/>
  <c r="C1025" i="1"/>
  <c r="D1024" i="1"/>
  <c r="C1024" i="1"/>
  <c r="H1024" i="1" s="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D826" i="1"/>
  <c r="G826" i="1" s="1"/>
  <c r="C826" i="1"/>
  <c r="H825" i="1"/>
  <c r="G825" i="1"/>
  <c r="D825" i="1"/>
  <c r="C825" i="1"/>
  <c r="H824" i="1"/>
  <c r="D824" i="1"/>
  <c r="G824" i="1" s="1"/>
  <c r="C824" i="1"/>
  <c r="H823" i="1"/>
  <c r="G823" i="1"/>
  <c r="D823" i="1"/>
  <c r="C823" i="1"/>
  <c r="H822" i="1"/>
  <c r="D822" i="1"/>
  <c r="G822" i="1" s="1"/>
  <c r="C822" i="1"/>
  <c r="H821" i="1"/>
  <c r="G821" i="1"/>
  <c r="D821" i="1"/>
  <c r="C821" i="1"/>
  <c r="H820" i="1"/>
  <c r="D820" i="1"/>
  <c r="G820" i="1" s="1"/>
  <c r="C820" i="1"/>
  <c r="H819" i="1"/>
  <c r="G819" i="1"/>
  <c r="D819" i="1"/>
  <c r="C819" i="1"/>
  <c r="H818" i="1"/>
  <c r="D818" i="1"/>
  <c r="G818" i="1" s="1"/>
  <c r="C818" i="1"/>
  <c r="H817" i="1"/>
  <c r="G817" i="1"/>
  <c r="D817" i="1"/>
  <c r="C817" i="1"/>
  <c r="H816" i="1"/>
  <c r="D816" i="1"/>
  <c r="G816" i="1" s="1"/>
  <c r="C816" i="1"/>
  <c r="H815" i="1"/>
  <c r="G815" i="1"/>
  <c r="D815" i="1"/>
  <c r="C815" i="1"/>
  <c r="H814" i="1"/>
  <c r="D814" i="1"/>
  <c r="G814" i="1" s="1"/>
  <c r="C814" i="1"/>
  <c r="H813" i="1"/>
  <c r="G813" i="1"/>
  <c r="D813" i="1"/>
  <c r="C813" i="1"/>
  <c r="H812" i="1"/>
  <c r="D812" i="1"/>
  <c r="G812" i="1" s="1"/>
  <c r="C812" i="1"/>
  <c r="H811" i="1"/>
  <c r="G811" i="1"/>
  <c r="D811" i="1"/>
  <c r="C811" i="1"/>
  <c r="H810" i="1"/>
  <c r="D810" i="1"/>
  <c r="G810" i="1" s="1"/>
  <c r="C810" i="1"/>
  <c r="H809" i="1"/>
  <c r="G809" i="1"/>
  <c r="D809" i="1"/>
  <c r="C809" i="1"/>
  <c r="H808" i="1"/>
  <c r="D808" i="1"/>
  <c r="G808" i="1" s="1"/>
  <c r="C808" i="1"/>
  <c r="H807" i="1"/>
  <c r="G807" i="1"/>
  <c r="D807" i="1"/>
  <c r="C807" i="1"/>
  <c r="H806" i="1"/>
  <c r="D806" i="1"/>
  <c r="G806" i="1" s="1"/>
  <c r="C806" i="1"/>
  <c r="H805" i="1"/>
  <c r="G805" i="1"/>
  <c r="D805" i="1"/>
  <c r="C805" i="1"/>
  <c r="H804" i="1"/>
  <c r="D804" i="1"/>
  <c r="G804" i="1" s="1"/>
  <c r="C804" i="1"/>
  <c r="H803" i="1"/>
  <c r="G803" i="1"/>
  <c r="D803" i="1"/>
  <c r="C803" i="1"/>
  <c r="H802" i="1"/>
  <c r="D802" i="1"/>
  <c r="G802" i="1" s="1"/>
  <c r="C802" i="1"/>
  <c r="H801" i="1"/>
  <c r="G801" i="1"/>
  <c r="D801" i="1"/>
  <c r="C801" i="1"/>
  <c r="H800" i="1"/>
  <c r="D800" i="1"/>
  <c r="G800" i="1" s="1"/>
  <c r="C800" i="1"/>
  <c r="H799" i="1"/>
  <c r="G799" i="1"/>
  <c r="D799" i="1"/>
  <c r="C799" i="1"/>
  <c r="H798" i="1"/>
  <c r="D798" i="1"/>
  <c r="G798" i="1" s="1"/>
  <c r="C798" i="1"/>
  <c r="H797" i="1"/>
  <c r="G797" i="1"/>
  <c r="D797" i="1"/>
  <c r="C797" i="1"/>
  <c r="H796" i="1"/>
  <c r="D796" i="1"/>
  <c r="G796" i="1" s="1"/>
  <c r="C796" i="1"/>
  <c r="H795" i="1"/>
  <c r="G795" i="1"/>
  <c r="D795" i="1"/>
  <c r="C795" i="1"/>
  <c r="H794" i="1"/>
  <c r="D794" i="1"/>
  <c r="G794" i="1" s="1"/>
  <c r="C794" i="1"/>
  <c r="H793" i="1"/>
  <c r="G793" i="1"/>
  <c r="D793" i="1"/>
  <c r="C793" i="1"/>
  <c r="H792" i="1"/>
  <c r="D792" i="1"/>
  <c r="G792" i="1" s="1"/>
  <c r="C792" i="1"/>
  <c r="H791" i="1"/>
  <c r="G791" i="1"/>
  <c r="D791" i="1"/>
  <c r="C791" i="1"/>
  <c r="H790" i="1"/>
  <c r="D790" i="1"/>
  <c r="G790" i="1" s="1"/>
  <c r="C790" i="1"/>
  <c r="H789" i="1"/>
  <c r="G789" i="1"/>
  <c r="D789" i="1"/>
  <c r="C789" i="1"/>
  <c r="H788" i="1"/>
  <c r="D788" i="1"/>
  <c r="G788" i="1" s="1"/>
  <c r="C788" i="1"/>
  <c r="H787" i="1"/>
  <c r="G787" i="1"/>
  <c r="D787" i="1"/>
  <c r="C787" i="1"/>
  <c r="H786" i="1"/>
  <c r="D786" i="1"/>
  <c r="G786" i="1" s="1"/>
  <c r="C786" i="1"/>
  <c r="H785" i="1"/>
  <c r="G785" i="1"/>
  <c r="D785" i="1"/>
  <c r="C785" i="1"/>
  <c r="D784" i="1"/>
  <c r="G784" i="1" s="1"/>
  <c r="C784" i="1"/>
  <c r="H783" i="1"/>
  <c r="G783" i="1"/>
  <c r="D783" i="1"/>
  <c r="C783" i="1"/>
  <c r="H782" i="1"/>
  <c r="D782" i="1"/>
  <c r="G782" i="1" s="1"/>
  <c r="C782" i="1"/>
  <c r="H781" i="1"/>
  <c r="G781" i="1"/>
  <c r="D781" i="1"/>
  <c r="C781" i="1"/>
  <c r="H780" i="1"/>
  <c r="D780" i="1"/>
  <c r="G780" i="1" s="1"/>
  <c r="C780" i="1"/>
  <c r="H779" i="1"/>
  <c r="G779" i="1"/>
  <c r="D779" i="1"/>
  <c r="C779" i="1"/>
  <c r="H778" i="1"/>
  <c r="D778" i="1"/>
  <c r="G778" i="1" s="1"/>
  <c r="C778" i="1"/>
  <c r="H777" i="1"/>
  <c r="G777" i="1"/>
  <c r="D777" i="1"/>
  <c r="C777" i="1"/>
  <c r="D776" i="1"/>
  <c r="C776" i="1"/>
  <c r="H775" i="1"/>
  <c r="G775" i="1"/>
  <c r="D775" i="1"/>
  <c r="C775" i="1"/>
  <c r="H774" i="1"/>
  <c r="D774" i="1"/>
  <c r="G774" i="1" s="1"/>
  <c r="C774" i="1"/>
  <c r="H773" i="1"/>
  <c r="G773" i="1"/>
  <c r="D773" i="1"/>
  <c r="C773" i="1"/>
  <c r="D772" i="1"/>
  <c r="G772" i="1" s="1"/>
  <c r="C772" i="1"/>
  <c r="H771" i="1"/>
  <c r="G771" i="1"/>
  <c r="D771" i="1"/>
  <c r="C771" i="1"/>
  <c r="H770" i="1"/>
  <c r="D770" i="1"/>
  <c r="G770" i="1" s="1"/>
  <c r="C770" i="1"/>
  <c r="H769" i="1"/>
  <c r="G769" i="1"/>
  <c r="D769" i="1"/>
  <c r="C769" i="1"/>
  <c r="D768" i="1"/>
  <c r="G768" i="1" s="1"/>
  <c r="C768" i="1"/>
  <c r="H767" i="1"/>
  <c r="G767" i="1"/>
  <c r="D767" i="1"/>
  <c r="C767" i="1"/>
  <c r="H766" i="1"/>
  <c r="D766" i="1"/>
  <c r="G766" i="1" s="1"/>
  <c r="C766" i="1"/>
  <c r="D765" i="1"/>
  <c r="C765" i="1"/>
  <c r="G765" i="1" s="1"/>
  <c r="H764" i="1"/>
  <c r="D764" i="1"/>
  <c r="G764" i="1" s="1"/>
  <c r="C764" i="1"/>
  <c r="D763" i="1"/>
  <c r="C763" i="1"/>
  <c r="G763" i="1" s="1"/>
  <c r="H762" i="1"/>
  <c r="D762" i="1"/>
  <c r="G762" i="1" s="1"/>
  <c r="C762" i="1"/>
  <c r="H761" i="1"/>
  <c r="D761" i="1"/>
  <c r="C761" i="1"/>
  <c r="G761" i="1" s="1"/>
  <c r="H760" i="1"/>
  <c r="D760" i="1"/>
  <c r="G760" i="1" s="1"/>
  <c r="C760" i="1"/>
  <c r="D759" i="1"/>
  <c r="C759" i="1"/>
  <c r="G759" i="1" s="1"/>
  <c r="H758" i="1"/>
  <c r="D758" i="1"/>
  <c r="G758" i="1" s="1"/>
  <c r="C758" i="1"/>
  <c r="D757" i="1"/>
  <c r="C757" i="1"/>
  <c r="G757" i="1" s="1"/>
  <c r="H756" i="1"/>
  <c r="D756" i="1"/>
  <c r="G756" i="1" s="1"/>
  <c r="C756" i="1"/>
  <c r="D755" i="1"/>
  <c r="C755" i="1"/>
  <c r="G755" i="1" s="1"/>
  <c r="H754" i="1"/>
  <c r="D754" i="1"/>
  <c r="G754" i="1" s="1"/>
  <c r="C754" i="1"/>
  <c r="H753" i="1"/>
  <c r="D753" i="1"/>
  <c r="C753" i="1"/>
  <c r="G753" i="1" s="1"/>
  <c r="H752" i="1"/>
  <c r="D752" i="1"/>
  <c r="G752" i="1" s="1"/>
  <c r="C752" i="1"/>
  <c r="D751" i="1"/>
  <c r="C751" i="1"/>
  <c r="G751" i="1" s="1"/>
  <c r="H750" i="1"/>
  <c r="D750" i="1"/>
  <c r="G750" i="1" s="1"/>
  <c r="C750" i="1"/>
  <c r="D749" i="1"/>
  <c r="C749" i="1"/>
  <c r="G749" i="1" s="1"/>
  <c r="H748" i="1"/>
  <c r="D748" i="1"/>
  <c r="G748" i="1" s="1"/>
  <c r="C748" i="1"/>
  <c r="D747" i="1"/>
  <c r="C747" i="1"/>
  <c r="G747" i="1" s="1"/>
  <c r="H746" i="1"/>
  <c r="D746" i="1"/>
  <c r="G746" i="1" s="1"/>
  <c r="C746" i="1"/>
  <c r="H745" i="1"/>
  <c r="D745" i="1"/>
  <c r="C745" i="1"/>
  <c r="G745" i="1" s="1"/>
  <c r="H744" i="1"/>
  <c r="D744" i="1"/>
  <c r="G744" i="1" s="1"/>
  <c r="C744" i="1"/>
  <c r="D743" i="1"/>
  <c r="C743" i="1"/>
  <c r="G743" i="1" s="1"/>
  <c r="H742" i="1"/>
  <c r="D742" i="1"/>
  <c r="G742" i="1" s="1"/>
  <c r="C742" i="1"/>
  <c r="D741" i="1"/>
  <c r="C741" i="1"/>
  <c r="G741" i="1" s="1"/>
  <c r="H740" i="1"/>
  <c r="D740" i="1"/>
  <c r="G740" i="1" s="1"/>
  <c r="C740" i="1"/>
  <c r="D739" i="1"/>
  <c r="C739" i="1"/>
  <c r="G739" i="1" s="1"/>
  <c r="H738" i="1"/>
  <c r="D738" i="1"/>
  <c r="G738" i="1" s="1"/>
  <c r="C738" i="1"/>
  <c r="H737" i="1"/>
  <c r="D737" i="1"/>
  <c r="C737" i="1"/>
  <c r="G737" i="1" s="1"/>
  <c r="H736" i="1"/>
  <c r="D736" i="1"/>
  <c r="G736" i="1" s="1"/>
  <c r="C736" i="1"/>
  <c r="D735" i="1"/>
  <c r="C735" i="1"/>
  <c r="G735" i="1" s="1"/>
  <c r="H734" i="1"/>
  <c r="D734" i="1"/>
  <c r="G734" i="1" s="1"/>
  <c r="C734" i="1"/>
  <c r="D733" i="1"/>
  <c r="C733" i="1"/>
  <c r="G733" i="1" s="1"/>
  <c r="H732" i="1"/>
  <c r="D732" i="1"/>
  <c r="G732" i="1" s="1"/>
  <c r="C732" i="1"/>
  <c r="D731" i="1"/>
  <c r="C731" i="1"/>
  <c r="G731" i="1" s="1"/>
  <c r="H730" i="1"/>
  <c r="D730" i="1"/>
  <c r="G730" i="1" s="1"/>
  <c r="C730" i="1"/>
  <c r="H729" i="1"/>
  <c r="D729" i="1"/>
  <c r="C729" i="1"/>
  <c r="G729" i="1" s="1"/>
  <c r="H728" i="1"/>
  <c r="D728" i="1"/>
  <c r="G728" i="1" s="1"/>
  <c r="C728" i="1"/>
  <c r="D727" i="1"/>
  <c r="C727" i="1"/>
  <c r="G727" i="1" s="1"/>
  <c r="H726" i="1"/>
  <c r="D726" i="1"/>
  <c r="G726" i="1" s="1"/>
  <c r="C726" i="1"/>
  <c r="D725" i="1"/>
  <c r="C725" i="1"/>
  <c r="G725" i="1" s="1"/>
  <c r="H724" i="1"/>
  <c r="D724" i="1"/>
  <c r="G724" i="1" s="1"/>
  <c r="C724" i="1"/>
  <c r="D723" i="1"/>
  <c r="C723" i="1"/>
  <c r="G723" i="1" s="1"/>
  <c r="H722" i="1"/>
  <c r="D722" i="1"/>
  <c r="G722" i="1" s="1"/>
  <c r="C722" i="1"/>
  <c r="H721" i="1"/>
  <c r="D721" i="1"/>
  <c r="C721" i="1"/>
  <c r="G721" i="1" s="1"/>
  <c r="H720" i="1"/>
  <c r="D720" i="1"/>
  <c r="G720" i="1" s="1"/>
  <c r="C720" i="1"/>
  <c r="D719" i="1"/>
  <c r="C719" i="1"/>
  <c r="G719" i="1" s="1"/>
  <c r="H718" i="1"/>
  <c r="D718" i="1"/>
  <c r="G718" i="1" s="1"/>
  <c r="C718" i="1"/>
  <c r="D717" i="1"/>
  <c r="C717" i="1"/>
  <c r="G717" i="1" s="1"/>
  <c r="H716" i="1"/>
  <c r="D716" i="1"/>
  <c r="G716" i="1" s="1"/>
  <c r="C716" i="1"/>
  <c r="D715" i="1"/>
  <c r="C715" i="1"/>
  <c r="G715" i="1" s="1"/>
  <c r="H714" i="1"/>
  <c r="D714" i="1"/>
  <c r="G714" i="1" s="1"/>
  <c r="C714" i="1"/>
  <c r="H713" i="1"/>
  <c r="D713" i="1"/>
  <c r="C713" i="1"/>
  <c r="G713" i="1" s="1"/>
  <c r="H712" i="1"/>
  <c r="D712" i="1"/>
  <c r="G712" i="1" s="1"/>
  <c r="C712" i="1"/>
  <c r="D711" i="1"/>
  <c r="C711" i="1"/>
  <c r="G711" i="1" s="1"/>
  <c r="H710" i="1"/>
  <c r="D710" i="1"/>
  <c r="G710" i="1" s="1"/>
  <c r="C710" i="1"/>
  <c r="D709" i="1"/>
  <c r="C709" i="1"/>
  <c r="G709" i="1" s="1"/>
  <c r="H708" i="1"/>
  <c r="D708" i="1"/>
  <c r="G708" i="1" s="1"/>
  <c r="C708" i="1"/>
  <c r="D707" i="1"/>
  <c r="C707" i="1"/>
  <c r="G707" i="1" s="1"/>
  <c r="H706" i="1"/>
  <c r="D706" i="1"/>
  <c r="G706" i="1" s="1"/>
  <c r="C706" i="1"/>
  <c r="H705" i="1"/>
  <c r="D705" i="1"/>
  <c r="C705" i="1"/>
  <c r="G705" i="1" s="1"/>
  <c r="H704" i="1"/>
  <c r="D704" i="1"/>
  <c r="G704" i="1" s="1"/>
  <c r="C704" i="1"/>
  <c r="D703" i="1"/>
  <c r="C703" i="1"/>
  <c r="G703" i="1" s="1"/>
  <c r="H702" i="1"/>
  <c r="D702" i="1"/>
  <c r="G702" i="1" s="1"/>
  <c r="C702" i="1"/>
  <c r="D701" i="1"/>
  <c r="C701" i="1"/>
  <c r="G701" i="1" s="1"/>
  <c r="H700" i="1"/>
  <c r="D700" i="1"/>
  <c r="G700" i="1" s="1"/>
  <c r="C700" i="1"/>
  <c r="D699" i="1"/>
  <c r="C699" i="1"/>
  <c r="G699" i="1" s="1"/>
  <c r="H698" i="1"/>
  <c r="D698" i="1"/>
  <c r="G698" i="1" s="1"/>
  <c r="C698" i="1"/>
  <c r="H697" i="1"/>
  <c r="D697" i="1"/>
  <c r="C697" i="1"/>
  <c r="G697" i="1" s="1"/>
  <c r="H696" i="1"/>
  <c r="D696" i="1"/>
  <c r="G696" i="1" s="1"/>
  <c r="C696" i="1"/>
  <c r="D695" i="1"/>
  <c r="C695" i="1"/>
  <c r="G695" i="1" s="1"/>
  <c r="H694" i="1"/>
  <c r="D694" i="1"/>
  <c r="G694" i="1" s="1"/>
  <c r="C694" i="1"/>
  <c r="D693" i="1"/>
  <c r="C693" i="1"/>
  <c r="G693" i="1" s="1"/>
  <c r="H692" i="1"/>
  <c r="D692" i="1"/>
  <c r="G692" i="1" s="1"/>
  <c r="C692" i="1"/>
  <c r="D691" i="1"/>
  <c r="C691" i="1"/>
  <c r="G691" i="1" s="1"/>
  <c r="H690" i="1"/>
  <c r="D690" i="1"/>
  <c r="G690" i="1" s="1"/>
  <c r="C690" i="1"/>
  <c r="H689" i="1"/>
  <c r="D689" i="1"/>
  <c r="C689" i="1"/>
  <c r="G689" i="1" s="1"/>
  <c r="H688" i="1"/>
  <c r="D688" i="1"/>
  <c r="G688" i="1" s="1"/>
  <c r="C688" i="1"/>
  <c r="D687" i="1"/>
  <c r="C687" i="1"/>
  <c r="G687" i="1" s="1"/>
  <c r="H686" i="1"/>
  <c r="D686" i="1"/>
  <c r="G686" i="1" s="1"/>
  <c r="C686" i="1"/>
  <c r="D685" i="1"/>
  <c r="C685" i="1"/>
  <c r="G685" i="1" s="1"/>
  <c r="H684" i="1"/>
  <c r="D684" i="1"/>
  <c r="G684" i="1" s="1"/>
  <c r="C684" i="1"/>
  <c r="D683" i="1"/>
  <c r="C683" i="1"/>
  <c r="G683" i="1" s="1"/>
  <c r="H682" i="1"/>
  <c r="D682" i="1"/>
  <c r="G682" i="1" s="1"/>
  <c r="C682" i="1"/>
  <c r="H681" i="1"/>
  <c r="D681" i="1"/>
  <c r="C681" i="1"/>
  <c r="G681" i="1" s="1"/>
  <c r="H680" i="1"/>
  <c r="D680" i="1"/>
  <c r="G680" i="1" s="1"/>
  <c r="C680" i="1"/>
  <c r="D679" i="1"/>
  <c r="C679" i="1"/>
  <c r="G679" i="1" s="1"/>
  <c r="D678" i="1"/>
  <c r="G678" i="1" s="1"/>
  <c r="C678" i="1"/>
  <c r="D677" i="1"/>
  <c r="C677" i="1"/>
  <c r="G677" i="1" s="1"/>
  <c r="H676" i="1"/>
  <c r="D676" i="1"/>
  <c r="G676" i="1" s="1"/>
  <c r="C676" i="1"/>
  <c r="D675" i="1"/>
  <c r="C675" i="1"/>
  <c r="G675" i="1" s="1"/>
  <c r="H674" i="1"/>
  <c r="D674" i="1"/>
  <c r="G674" i="1" s="1"/>
  <c r="C674" i="1"/>
  <c r="H673" i="1"/>
  <c r="D673" i="1"/>
  <c r="C673" i="1"/>
  <c r="G673" i="1" s="1"/>
  <c r="H672" i="1"/>
  <c r="D672" i="1"/>
  <c r="G672" i="1" s="1"/>
  <c r="C672" i="1"/>
  <c r="D671" i="1"/>
  <c r="C671" i="1"/>
  <c r="G671" i="1" s="1"/>
  <c r="D670" i="1"/>
  <c r="G670" i="1" s="1"/>
  <c r="C670" i="1"/>
  <c r="D669" i="1"/>
  <c r="C669" i="1"/>
  <c r="G669" i="1" s="1"/>
  <c r="H668" i="1"/>
  <c r="D668" i="1"/>
  <c r="G668" i="1" s="1"/>
  <c r="C668" i="1"/>
  <c r="D667" i="1"/>
  <c r="C667" i="1"/>
  <c r="G667" i="1" s="1"/>
  <c r="H666" i="1"/>
  <c r="D666" i="1"/>
  <c r="G666" i="1" s="1"/>
  <c r="C666" i="1"/>
  <c r="H665" i="1"/>
  <c r="D665" i="1"/>
  <c r="C665" i="1"/>
  <c r="G665" i="1" s="1"/>
  <c r="H664" i="1"/>
  <c r="D664" i="1"/>
  <c r="G664" i="1" s="1"/>
  <c r="C664" i="1"/>
  <c r="D663" i="1"/>
  <c r="C663" i="1"/>
  <c r="G663" i="1" s="1"/>
  <c r="D662" i="1"/>
  <c r="G662" i="1" s="1"/>
  <c r="C662" i="1"/>
  <c r="D661" i="1"/>
  <c r="C661" i="1"/>
  <c r="G661" i="1" s="1"/>
  <c r="H660" i="1"/>
  <c r="D660" i="1"/>
  <c r="G660" i="1" s="1"/>
  <c r="C660" i="1"/>
  <c r="D659" i="1"/>
  <c r="C659" i="1"/>
  <c r="G659" i="1" s="1"/>
  <c r="H658" i="1"/>
  <c r="D658" i="1"/>
  <c r="G658" i="1" s="1"/>
  <c r="C658" i="1"/>
  <c r="H657" i="1"/>
  <c r="D657" i="1"/>
  <c r="C657" i="1"/>
  <c r="G657" i="1" s="1"/>
  <c r="H656" i="1"/>
  <c r="D656" i="1"/>
  <c r="G656" i="1" s="1"/>
  <c r="C656" i="1"/>
  <c r="D655" i="1"/>
  <c r="C655" i="1"/>
  <c r="G655" i="1" s="1"/>
  <c r="D654" i="1"/>
  <c r="G654" i="1" s="1"/>
  <c r="C654" i="1"/>
  <c r="D653" i="1"/>
  <c r="C653" i="1"/>
  <c r="G653" i="1" s="1"/>
  <c r="H652" i="1"/>
  <c r="D652" i="1"/>
  <c r="G652" i="1" s="1"/>
  <c r="C652" i="1"/>
  <c r="D651" i="1"/>
  <c r="C651" i="1"/>
  <c r="G651" i="1" s="1"/>
  <c r="H650" i="1"/>
  <c r="D650" i="1"/>
  <c r="G650" i="1" s="1"/>
  <c r="C650" i="1"/>
  <c r="H649" i="1"/>
  <c r="D649" i="1"/>
  <c r="C649" i="1"/>
  <c r="G649" i="1" s="1"/>
  <c r="H648" i="1"/>
  <c r="D648" i="1"/>
  <c r="G648" i="1" s="1"/>
  <c r="C648" i="1"/>
  <c r="D647" i="1"/>
  <c r="C647" i="1"/>
  <c r="G647" i="1" s="1"/>
  <c r="D646" i="1"/>
  <c r="G646" i="1" s="1"/>
  <c r="C646" i="1"/>
  <c r="D645" i="1"/>
  <c r="C645" i="1"/>
  <c r="G645" i="1" s="1"/>
  <c r="D636" i="1"/>
  <c r="C636" i="1"/>
  <c r="G636" i="1" s="1"/>
  <c r="D635" i="1"/>
  <c r="C635" i="1"/>
  <c r="H635" i="1" s="1"/>
  <c r="D632" i="1"/>
  <c r="C632" i="1"/>
  <c r="H631" i="1"/>
  <c r="G631" i="1"/>
  <c r="D631" i="1"/>
  <c r="C631" i="1"/>
  <c r="D630" i="1"/>
  <c r="C630" i="1"/>
  <c r="H629" i="1"/>
  <c r="G629" i="1"/>
  <c r="D629" i="1"/>
  <c r="C629" i="1"/>
  <c r="H628" i="1"/>
  <c r="D628" i="1"/>
  <c r="C628" i="1"/>
  <c r="G628" i="1" s="1"/>
  <c r="H627" i="1"/>
  <c r="G627" i="1"/>
  <c r="D627" i="1"/>
  <c r="C627" i="1"/>
  <c r="D626" i="1"/>
  <c r="C626" i="1"/>
  <c r="H625" i="1"/>
  <c r="G625" i="1"/>
  <c r="D625" i="1"/>
  <c r="C625" i="1"/>
  <c r="D624" i="1"/>
  <c r="C624" i="1"/>
  <c r="H623" i="1"/>
  <c r="G623" i="1"/>
  <c r="D623" i="1"/>
  <c r="C623" i="1"/>
  <c r="H622" i="1"/>
  <c r="D622" i="1"/>
  <c r="C622" i="1"/>
  <c r="G622" i="1" s="1"/>
  <c r="H621" i="1"/>
  <c r="G621" i="1"/>
  <c r="D621" i="1"/>
  <c r="C621" i="1"/>
  <c r="H620" i="1"/>
  <c r="D620" i="1"/>
  <c r="C620" i="1"/>
  <c r="H619" i="1"/>
  <c r="G619" i="1"/>
  <c r="D619" i="1"/>
  <c r="C619" i="1"/>
  <c r="D618" i="1"/>
  <c r="C618" i="1"/>
  <c r="H617" i="1"/>
  <c r="G617" i="1"/>
  <c r="D617" i="1"/>
  <c r="C617" i="1"/>
  <c r="D616" i="1"/>
  <c r="C616" i="1"/>
  <c r="H615" i="1"/>
  <c r="G615" i="1"/>
  <c r="D615" i="1"/>
  <c r="C615" i="1"/>
  <c r="D614" i="1"/>
  <c r="C614" i="1"/>
  <c r="H613" i="1"/>
  <c r="G613" i="1"/>
  <c r="D613" i="1"/>
  <c r="C613" i="1"/>
  <c r="H612" i="1"/>
  <c r="D612" i="1"/>
  <c r="C612" i="1"/>
  <c r="G612" i="1" s="1"/>
  <c r="H611" i="1"/>
  <c r="G611" i="1"/>
  <c r="D611" i="1"/>
  <c r="C611" i="1"/>
  <c r="D610" i="1"/>
  <c r="C610" i="1"/>
  <c r="H609" i="1"/>
  <c r="G609" i="1"/>
  <c r="D609" i="1"/>
  <c r="C609" i="1"/>
  <c r="D608" i="1"/>
  <c r="C608" i="1"/>
  <c r="G608" i="1" s="1"/>
  <c r="H607" i="1"/>
  <c r="G607" i="1"/>
  <c r="D607" i="1"/>
  <c r="C607" i="1"/>
  <c r="D606" i="1"/>
  <c r="C606" i="1"/>
  <c r="H605" i="1"/>
  <c r="G605" i="1"/>
  <c r="D605" i="1"/>
  <c r="C605" i="1"/>
  <c r="D604" i="1"/>
  <c r="C604" i="1"/>
  <c r="G604" i="1" s="1"/>
  <c r="H603" i="1"/>
  <c r="G603" i="1"/>
  <c r="D603" i="1"/>
  <c r="C603" i="1"/>
  <c r="D602" i="1"/>
  <c r="C602" i="1"/>
  <c r="H601" i="1"/>
  <c r="G601" i="1"/>
  <c r="D601" i="1"/>
  <c r="C601" i="1"/>
  <c r="D600" i="1"/>
  <c r="C600" i="1"/>
  <c r="G600" i="1" s="1"/>
  <c r="H599" i="1"/>
  <c r="G599" i="1"/>
  <c r="D599" i="1"/>
  <c r="C599" i="1"/>
  <c r="D598" i="1"/>
  <c r="C598" i="1"/>
  <c r="H597" i="1"/>
  <c r="G597" i="1"/>
  <c r="D597" i="1"/>
  <c r="C597" i="1"/>
  <c r="D596" i="1"/>
  <c r="G596" i="1" s="1"/>
  <c r="C596" i="1"/>
  <c r="H596" i="1" s="1"/>
  <c r="H595" i="1"/>
  <c r="G595" i="1"/>
  <c r="D595" i="1"/>
  <c r="C595" i="1"/>
  <c r="D594" i="1"/>
  <c r="G594" i="1" s="1"/>
  <c r="C594" i="1"/>
  <c r="H593" i="1"/>
  <c r="G593" i="1"/>
  <c r="D593" i="1"/>
  <c r="C593" i="1"/>
  <c r="D592" i="1"/>
  <c r="G592" i="1" s="1"/>
  <c r="C592" i="1"/>
  <c r="H592" i="1" s="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8" i="1"/>
  <c r="C528" i="1"/>
  <c r="D527" i="1"/>
  <c r="C527" i="1"/>
  <c r="G527" i="1" s="1"/>
  <c r="D526" i="1"/>
  <c r="C526" i="1"/>
  <c r="H525" i="1"/>
  <c r="G525" i="1"/>
  <c r="D525" i="1"/>
  <c r="C525" i="1"/>
  <c r="G524" i="1"/>
  <c r="D524" i="1"/>
  <c r="C524" i="1"/>
  <c r="H524" i="1" s="1"/>
  <c r="H523" i="1"/>
  <c r="G523" i="1"/>
  <c r="D523" i="1"/>
  <c r="C523" i="1"/>
  <c r="D522" i="1"/>
  <c r="G522" i="1" s="1"/>
  <c r="C522" i="1"/>
  <c r="D521" i="1"/>
  <c r="C521" i="1"/>
  <c r="D520" i="1"/>
  <c r="C520" i="1"/>
  <c r="D519" i="1"/>
  <c r="C519" i="1"/>
  <c r="G518" i="1"/>
  <c r="D518" i="1"/>
  <c r="C518" i="1"/>
  <c r="H518" i="1" s="1"/>
  <c r="H517" i="1"/>
  <c r="D517" i="1"/>
  <c r="C517" i="1"/>
  <c r="G517" i="1" s="1"/>
  <c r="D516" i="1"/>
  <c r="G515" i="1"/>
  <c r="D515" i="1"/>
  <c r="C515" i="1"/>
  <c r="H515" i="1" s="1"/>
  <c r="D514" i="1"/>
  <c r="C514" i="1"/>
  <c r="G513" i="1"/>
  <c r="D513" i="1"/>
  <c r="C513" i="1"/>
  <c r="H513" i="1" s="1"/>
  <c r="D512" i="1"/>
  <c r="C512" i="1"/>
  <c r="H511" i="1"/>
  <c r="D511" i="1"/>
  <c r="C511" i="1"/>
  <c r="G511" i="1" s="1"/>
  <c r="D510" i="1"/>
  <c r="C510" i="1"/>
  <c r="H509" i="1"/>
  <c r="G509" i="1"/>
  <c r="D509" i="1"/>
  <c r="C509" i="1"/>
  <c r="G508" i="1"/>
  <c r="D508" i="1"/>
  <c r="C508" i="1"/>
  <c r="H508" i="1" s="1"/>
  <c r="H507" i="1"/>
  <c r="G507" i="1"/>
  <c r="D507" i="1"/>
  <c r="C507" i="1"/>
  <c r="D506" i="1"/>
  <c r="G506" i="1" s="1"/>
  <c r="C506" i="1"/>
  <c r="D505" i="1"/>
  <c r="C505" i="1"/>
  <c r="D504" i="1"/>
  <c r="C504" i="1"/>
  <c r="D503" i="1"/>
  <c r="C503" i="1"/>
  <c r="G502" i="1"/>
  <c r="D502" i="1"/>
  <c r="C502" i="1"/>
  <c r="H502" i="1" s="1"/>
  <c r="H501" i="1"/>
  <c r="D501" i="1"/>
  <c r="C501" i="1"/>
  <c r="G501" i="1" s="1"/>
  <c r="D500" i="1"/>
  <c r="G500" i="1" s="1"/>
  <c r="C500" i="1"/>
  <c r="G499" i="1"/>
  <c r="D499" i="1"/>
  <c r="C499" i="1"/>
  <c r="H499" i="1" s="1"/>
  <c r="D498" i="1"/>
  <c r="C498" i="1"/>
  <c r="G497" i="1"/>
  <c r="D497" i="1"/>
  <c r="C497" i="1"/>
  <c r="H497" i="1" s="1"/>
  <c r="D496" i="1"/>
  <c r="C496" i="1"/>
  <c r="H495" i="1"/>
  <c r="D495" i="1"/>
  <c r="C495" i="1"/>
  <c r="G495" i="1" s="1"/>
  <c r="D494" i="1"/>
  <c r="C494" i="1"/>
  <c r="H493" i="1"/>
  <c r="G493" i="1"/>
  <c r="D493" i="1"/>
  <c r="C493" i="1"/>
  <c r="G492" i="1"/>
  <c r="D492" i="1"/>
  <c r="C492" i="1"/>
  <c r="H492" i="1" s="1"/>
  <c r="H491" i="1"/>
  <c r="G491" i="1"/>
  <c r="D491" i="1"/>
  <c r="C491" i="1"/>
  <c r="D490" i="1"/>
  <c r="G490" i="1" s="1"/>
  <c r="C490" i="1"/>
  <c r="D489" i="1"/>
  <c r="C489" i="1"/>
  <c r="D488" i="1"/>
  <c r="C488" i="1"/>
  <c r="D487" i="1"/>
  <c r="C487" i="1"/>
  <c r="G486" i="1"/>
  <c r="D486" i="1"/>
  <c r="C486" i="1"/>
  <c r="H486" i="1" s="1"/>
  <c r="C485" i="1"/>
  <c r="D484" i="1"/>
  <c r="C484" i="1"/>
  <c r="H483" i="1"/>
  <c r="G483" i="1"/>
  <c r="D483" i="1"/>
  <c r="C483" i="1"/>
  <c r="D482" i="1"/>
  <c r="C482" i="1"/>
  <c r="H481" i="1"/>
  <c r="G481" i="1"/>
  <c r="D481" i="1"/>
  <c r="C481" i="1"/>
  <c r="D480" i="1"/>
  <c r="C480" i="1"/>
  <c r="H479" i="1"/>
  <c r="G479" i="1"/>
  <c r="D479" i="1"/>
  <c r="C479" i="1"/>
  <c r="H478" i="1"/>
  <c r="D478" i="1"/>
  <c r="C478" i="1"/>
  <c r="G478" i="1" s="1"/>
  <c r="H477" i="1"/>
  <c r="G477" i="1"/>
  <c r="D477" i="1"/>
  <c r="C477" i="1"/>
  <c r="D476" i="1"/>
  <c r="H476" i="1" s="1"/>
  <c r="C476" i="1"/>
  <c r="H475" i="1"/>
  <c r="G475" i="1"/>
  <c r="D475" i="1"/>
  <c r="C475" i="1"/>
  <c r="D474" i="1"/>
  <c r="C474" i="1"/>
  <c r="G473" i="1"/>
  <c r="C473" i="1"/>
  <c r="H473" i="1" s="1"/>
  <c r="G472" i="1"/>
  <c r="D472" i="1"/>
  <c r="C472" i="1"/>
  <c r="H472" i="1" s="1"/>
  <c r="G471" i="1"/>
  <c r="D471" i="1"/>
  <c r="C471" i="1"/>
  <c r="H471" i="1" s="1"/>
  <c r="D470" i="1"/>
  <c r="C470" i="1"/>
  <c r="D469" i="1"/>
  <c r="C469" i="1"/>
  <c r="D468" i="1"/>
  <c r="C468" i="1"/>
  <c r="H467" i="1"/>
  <c r="D467" i="1"/>
  <c r="C467" i="1"/>
  <c r="G467" i="1" s="1"/>
  <c r="D466" i="1"/>
  <c r="C466" i="1"/>
  <c r="H466" i="1" s="1"/>
  <c r="H465" i="1"/>
  <c r="G465" i="1"/>
  <c r="D465" i="1"/>
  <c r="C465" i="1"/>
  <c r="G464" i="1"/>
  <c r="D464" i="1"/>
  <c r="C464" i="1"/>
  <c r="H464" i="1" s="1"/>
  <c r="G463" i="1"/>
  <c r="D463" i="1"/>
  <c r="H463" i="1" s="1"/>
  <c r="C463" i="1"/>
  <c r="G462" i="1"/>
  <c r="D462" i="1"/>
  <c r="C462" i="1"/>
  <c r="H462" i="1" s="1"/>
  <c r="D461" i="1"/>
  <c r="C461" i="1"/>
  <c r="D460" i="1"/>
  <c r="C460" i="1"/>
  <c r="D459" i="1"/>
  <c r="C459" i="1"/>
  <c r="H459" i="1" s="1"/>
  <c r="G458" i="1"/>
  <c r="D458" i="1"/>
  <c r="C458" i="1"/>
  <c r="H458" i="1" s="1"/>
  <c r="H457" i="1"/>
  <c r="D457" i="1"/>
  <c r="C457" i="1"/>
  <c r="G457" i="1" s="1"/>
  <c r="G456" i="1"/>
  <c r="D456" i="1"/>
  <c r="C456" i="1"/>
  <c r="H456" i="1" s="1"/>
  <c r="D455" i="1"/>
  <c r="C455" i="1"/>
  <c r="H455" i="1" s="1"/>
  <c r="D454" i="1"/>
  <c r="C454" i="1"/>
  <c r="D453" i="1"/>
  <c r="C453" i="1"/>
  <c r="G452" i="1"/>
  <c r="D452" i="1"/>
  <c r="C452" i="1"/>
  <c r="H452" i="1" s="1"/>
  <c r="H451" i="1"/>
  <c r="D451" i="1"/>
  <c r="C451" i="1"/>
  <c r="G451" i="1" s="1"/>
  <c r="D450" i="1"/>
  <c r="C450" i="1"/>
  <c r="H450" i="1" s="1"/>
  <c r="H449" i="1"/>
  <c r="G449" i="1"/>
  <c r="D449" i="1"/>
  <c r="C449" i="1"/>
  <c r="D448" i="1"/>
  <c r="C448" i="1"/>
  <c r="H448" i="1" s="1"/>
  <c r="D447" i="1"/>
  <c r="H447" i="1" s="1"/>
  <c r="C447" i="1"/>
  <c r="G446" i="1"/>
  <c r="D446" i="1"/>
  <c r="C446" i="1"/>
  <c r="H446" i="1" s="1"/>
  <c r="D445" i="1"/>
  <c r="C445" i="1"/>
  <c r="G445" i="1" s="1"/>
  <c r="D444" i="1"/>
  <c r="C444" i="1"/>
  <c r="G443" i="1"/>
  <c r="D443" i="1"/>
  <c r="C443" i="1"/>
  <c r="H443" i="1" s="1"/>
  <c r="G442" i="1"/>
  <c r="D442" i="1"/>
  <c r="C442" i="1"/>
  <c r="H442" i="1" s="1"/>
  <c r="H441" i="1"/>
  <c r="D441" i="1"/>
  <c r="C441" i="1"/>
  <c r="G440" i="1"/>
  <c r="D440" i="1"/>
  <c r="C440" i="1"/>
  <c r="H440" i="1" s="1"/>
  <c r="D439" i="1"/>
  <c r="C439" i="1"/>
  <c r="H439" i="1" s="1"/>
  <c r="D438" i="1"/>
  <c r="C438" i="1"/>
  <c r="D437" i="1"/>
  <c r="C437" i="1"/>
  <c r="D436" i="1"/>
  <c r="C436" i="1"/>
  <c r="H436" i="1" s="1"/>
  <c r="H435" i="1"/>
  <c r="D435" i="1"/>
  <c r="C435" i="1"/>
  <c r="G435" i="1" s="1"/>
  <c r="D434" i="1"/>
  <c r="C434" i="1"/>
  <c r="H434" i="1" s="1"/>
  <c r="H433" i="1"/>
  <c r="G433" i="1"/>
  <c r="D433" i="1"/>
  <c r="C433" i="1"/>
  <c r="D432" i="1"/>
  <c r="C432" i="1"/>
  <c r="H432" i="1" s="1"/>
  <c r="D431" i="1"/>
  <c r="H431" i="1" s="1"/>
  <c r="C431" i="1"/>
  <c r="G430" i="1"/>
  <c r="D430" i="1"/>
  <c r="C430" i="1"/>
  <c r="H430" i="1" s="1"/>
  <c r="D429" i="1"/>
  <c r="H429" i="1" s="1"/>
  <c r="C429" i="1"/>
  <c r="D428" i="1"/>
  <c r="C428" i="1"/>
  <c r="G427" i="1"/>
  <c r="D427" i="1"/>
  <c r="C427" i="1"/>
  <c r="H427" i="1" s="1"/>
  <c r="G426" i="1"/>
  <c r="D426" i="1"/>
  <c r="C426" i="1"/>
  <c r="H426" i="1" s="1"/>
  <c r="D425" i="1"/>
  <c r="D423" i="1"/>
  <c r="G423" i="1" s="1"/>
  <c r="C423" i="1"/>
  <c r="D422" i="1"/>
  <c r="C422" i="1"/>
  <c r="D416" i="1"/>
  <c r="G416" i="1" s="1"/>
  <c r="C416" i="1"/>
  <c r="H416" i="1" s="1"/>
  <c r="D415" i="1"/>
  <c r="C415" i="1"/>
  <c r="D414" i="1"/>
  <c r="C414" i="1"/>
  <c r="H411" i="1"/>
  <c r="D411" i="1"/>
  <c r="C411" i="1"/>
  <c r="G411" i="1" s="1"/>
  <c r="D410" i="1"/>
  <c r="C410" i="1"/>
  <c r="H410" i="1" s="1"/>
  <c r="H409" i="1"/>
  <c r="G409" i="1"/>
  <c r="D409" i="1"/>
  <c r="C409" i="1"/>
  <c r="D408" i="1"/>
  <c r="C408" i="1"/>
  <c r="H408" i="1" s="1"/>
  <c r="D407" i="1"/>
  <c r="H407" i="1" s="1"/>
  <c r="C407" i="1"/>
  <c r="G406" i="1"/>
  <c r="D406" i="1"/>
  <c r="C406" i="1"/>
  <c r="H406" i="1" s="1"/>
  <c r="D405" i="1"/>
  <c r="C405" i="1"/>
  <c r="G405" i="1" s="1"/>
  <c r="D404" i="1"/>
  <c r="C404" i="1"/>
  <c r="G403" i="1"/>
  <c r="D403" i="1"/>
  <c r="C403" i="1"/>
  <c r="H403" i="1" s="1"/>
  <c r="G402" i="1"/>
  <c r="D402" i="1"/>
  <c r="C402" i="1"/>
  <c r="H402" i="1" s="1"/>
  <c r="H401" i="1"/>
  <c r="D401" i="1"/>
  <c r="C401" i="1"/>
  <c r="G400" i="1"/>
  <c r="D400" i="1"/>
  <c r="C400" i="1"/>
  <c r="H400" i="1" s="1"/>
  <c r="D399" i="1"/>
  <c r="C399" i="1"/>
  <c r="H399" i="1" s="1"/>
  <c r="D398" i="1"/>
  <c r="C398" i="1"/>
  <c r="D397" i="1"/>
  <c r="C397" i="1"/>
  <c r="D396" i="1"/>
  <c r="C396" i="1"/>
  <c r="H396" i="1" s="1"/>
  <c r="H395" i="1"/>
  <c r="D395" i="1"/>
  <c r="C395" i="1"/>
  <c r="G395" i="1" s="1"/>
  <c r="D394" i="1"/>
  <c r="C394" i="1"/>
  <c r="H394" i="1" s="1"/>
  <c r="H393" i="1"/>
  <c r="G393" i="1"/>
  <c r="D393" i="1"/>
  <c r="C393" i="1"/>
  <c r="D392" i="1"/>
  <c r="C392" i="1"/>
  <c r="H392" i="1" s="1"/>
  <c r="D391" i="1"/>
  <c r="H391" i="1" s="1"/>
  <c r="C391" i="1"/>
  <c r="G390" i="1"/>
  <c r="D390" i="1"/>
  <c r="C390" i="1"/>
  <c r="H390" i="1" s="1"/>
  <c r="D389" i="1"/>
  <c r="H389" i="1" s="1"/>
  <c r="C389" i="1"/>
  <c r="D388" i="1"/>
  <c r="C388" i="1"/>
  <c r="G387" i="1"/>
  <c r="D387" i="1"/>
  <c r="C387" i="1"/>
  <c r="H387" i="1" s="1"/>
  <c r="G386" i="1"/>
  <c r="D386" i="1"/>
  <c r="C386" i="1"/>
  <c r="H386" i="1" s="1"/>
  <c r="H385" i="1"/>
  <c r="D385" i="1"/>
  <c r="C385" i="1"/>
  <c r="G385" i="1" s="1"/>
  <c r="G384" i="1"/>
  <c r="D384" i="1"/>
  <c r="C384" i="1"/>
  <c r="H384" i="1" s="1"/>
  <c r="G383" i="1"/>
  <c r="D383" i="1"/>
  <c r="C383" i="1"/>
  <c r="H383" i="1" s="1"/>
  <c r="D382" i="1"/>
  <c r="C382" i="1"/>
  <c r="D381" i="1"/>
  <c r="C381" i="1"/>
  <c r="G380" i="1"/>
  <c r="D380" i="1"/>
  <c r="C380" i="1"/>
  <c r="H380" i="1" s="1"/>
  <c r="D379" i="1"/>
  <c r="C379" i="1"/>
  <c r="G379" i="1" s="1"/>
  <c r="D378" i="1"/>
  <c r="C378" i="1"/>
  <c r="H378" i="1" s="1"/>
  <c r="H377" i="1"/>
  <c r="G377" i="1"/>
  <c r="D377" i="1"/>
  <c r="C377" i="1"/>
  <c r="D376" i="1"/>
  <c r="C376" i="1"/>
  <c r="H376" i="1" s="1"/>
  <c r="D375" i="1"/>
  <c r="H375" i="1" s="1"/>
  <c r="C375" i="1"/>
  <c r="G374" i="1"/>
  <c r="D374" i="1"/>
  <c r="C374" i="1"/>
  <c r="H374" i="1" s="1"/>
  <c r="D373" i="1"/>
  <c r="H373" i="1" s="1"/>
  <c r="C373" i="1"/>
  <c r="D372" i="1"/>
  <c r="C372" i="1"/>
  <c r="D371" i="1"/>
  <c r="C371" i="1"/>
  <c r="H371" i="1" s="1"/>
  <c r="G370" i="1"/>
  <c r="D370" i="1"/>
  <c r="C370" i="1"/>
  <c r="H370" i="1" s="1"/>
  <c r="D369" i="1"/>
  <c r="H369" i="1" s="1"/>
  <c r="C369" i="1"/>
  <c r="D367" i="1"/>
  <c r="H367" i="1" s="1"/>
  <c r="C367" i="1"/>
  <c r="G366" i="1"/>
  <c r="D366" i="1"/>
  <c r="C366" i="1"/>
  <c r="H366" i="1" s="1"/>
  <c r="D365" i="1"/>
  <c r="C365" i="1"/>
  <c r="G365" i="1" s="1"/>
  <c r="D364" i="1"/>
  <c r="C364" i="1"/>
  <c r="H364" i="1" s="1"/>
  <c r="G363" i="1"/>
  <c r="D363" i="1"/>
  <c r="C363" i="1"/>
  <c r="H363" i="1" s="1"/>
  <c r="D362" i="1"/>
  <c r="C362" i="1"/>
  <c r="H362" i="1" s="1"/>
  <c r="D361" i="1"/>
  <c r="H361" i="1" s="1"/>
  <c r="C361" i="1"/>
  <c r="G360" i="1"/>
  <c r="D360" i="1"/>
  <c r="C360" i="1"/>
  <c r="H360" i="1" s="1"/>
  <c r="D359" i="1"/>
  <c r="H359" i="1" s="1"/>
  <c r="C359" i="1"/>
  <c r="D358" i="1"/>
  <c r="C358" i="1"/>
  <c r="D357" i="1"/>
  <c r="C357" i="1"/>
  <c r="H357" i="1" s="1"/>
  <c r="G356" i="1"/>
  <c r="D356" i="1"/>
  <c r="C356" i="1"/>
  <c r="H356" i="1" s="1"/>
  <c r="G354" i="1"/>
  <c r="D354" i="1"/>
  <c r="C354" i="1"/>
  <c r="H354" i="1" s="1"/>
  <c r="H353" i="1"/>
  <c r="G353" i="1"/>
  <c r="D353" i="1"/>
  <c r="C353" i="1"/>
  <c r="D352" i="1"/>
  <c r="C352" i="1"/>
  <c r="G351" i="1"/>
  <c r="D351" i="1"/>
  <c r="H351" i="1" s="1"/>
  <c r="C351" i="1"/>
  <c r="G350" i="1"/>
  <c r="D350" i="1"/>
  <c r="C350" i="1"/>
  <c r="H350" i="1" s="1"/>
  <c r="H349" i="1"/>
  <c r="D349" i="1"/>
  <c r="C349" i="1"/>
  <c r="G349" i="1" s="1"/>
  <c r="D348" i="1"/>
  <c r="C348" i="1"/>
  <c r="H348" i="1" s="1"/>
  <c r="H347" i="1"/>
  <c r="D347" i="1"/>
  <c r="C347" i="1"/>
  <c r="G347" i="1" s="1"/>
  <c r="D346" i="1"/>
  <c r="C346" i="1"/>
  <c r="H346" i="1" s="1"/>
  <c r="D345" i="1"/>
  <c r="H345" i="1" s="1"/>
  <c r="C345" i="1"/>
  <c r="H344" i="1"/>
  <c r="G344" i="1"/>
  <c r="D344" i="1"/>
  <c r="C344" i="1"/>
  <c r="D343" i="1"/>
  <c r="H343" i="1" s="1"/>
  <c r="C343" i="1"/>
  <c r="H342" i="1"/>
  <c r="G342" i="1"/>
  <c r="D342" i="1"/>
  <c r="C342" i="1"/>
  <c r="G341" i="1"/>
  <c r="D341" i="1"/>
  <c r="H341" i="1" s="1"/>
  <c r="C341" i="1"/>
  <c r="H340" i="1"/>
  <c r="D340" i="1"/>
  <c r="C340" i="1"/>
  <c r="G340" i="1" s="1"/>
  <c r="G339" i="1"/>
  <c r="D339" i="1"/>
  <c r="H339" i="1" s="1"/>
  <c r="C339" i="1"/>
  <c r="H338" i="1"/>
  <c r="D338" i="1"/>
  <c r="C338" i="1"/>
  <c r="G338" i="1" s="1"/>
  <c r="G337" i="1"/>
  <c r="D337" i="1"/>
  <c r="H337" i="1" s="1"/>
  <c r="C337" i="1"/>
  <c r="H336" i="1"/>
  <c r="D336" i="1"/>
  <c r="C336" i="1"/>
  <c r="G336" i="1" s="1"/>
  <c r="G335" i="1"/>
  <c r="D335" i="1"/>
  <c r="H335" i="1" s="1"/>
  <c r="C335" i="1"/>
  <c r="H334" i="1"/>
  <c r="D334" i="1"/>
  <c r="C334" i="1"/>
  <c r="G334" i="1" s="1"/>
  <c r="G333" i="1"/>
  <c r="D333" i="1"/>
  <c r="H333" i="1" s="1"/>
  <c r="C333" i="1"/>
  <c r="D332" i="1"/>
  <c r="C332" i="1"/>
  <c r="H332" i="1" s="1"/>
  <c r="G331" i="1"/>
  <c r="D331" i="1"/>
  <c r="H331" i="1" s="1"/>
  <c r="C331" i="1"/>
  <c r="H330" i="1"/>
  <c r="D330" i="1"/>
  <c r="C330" i="1"/>
  <c r="G330" i="1" s="1"/>
  <c r="G329" i="1"/>
  <c r="D329" i="1"/>
  <c r="H329" i="1" s="1"/>
  <c r="C329" i="1"/>
  <c r="H328" i="1"/>
  <c r="D328" i="1"/>
  <c r="C328" i="1"/>
  <c r="G328" i="1" s="1"/>
  <c r="G327" i="1"/>
  <c r="D327" i="1"/>
  <c r="H327" i="1" s="1"/>
  <c r="C327" i="1"/>
  <c r="H326" i="1"/>
  <c r="D326" i="1"/>
  <c r="C326" i="1"/>
  <c r="G326" i="1" s="1"/>
  <c r="G325" i="1"/>
  <c r="D325" i="1"/>
  <c r="H325" i="1" s="1"/>
  <c r="C325" i="1"/>
  <c r="H324" i="1"/>
  <c r="D324" i="1"/>
  <c r="C324" i="1"/>
  <c r="G324" i="1" s="1"/>
  <c r="G323" i="1"/>
  <c r="D323" i="1"/>
  <c r="H323" i="1" s="1"/>
  <c r="C323" i="1"/>
  <c r="H322" i="1"/>
  <c r="D322" i="1"/>
  <c r="C322" i="1"/>
  <c r="G322" i="1" s="1"/>
  <c r="G321" i="1"/>
  <c r="D321" i="1"/>
  <c r="H321" i="1" s="1"/>
  <c r="C321" i="1"/>
  <c r="H320" i="1"/>
  <c r="D320" i="1"/>
  <c r="C320" i="1"/>
  <c r="G320" i="1" s="1"/>
  <c r="G319" i="1"/>
  <c r="D319" i="1"/>
  <c r="H319" i="1" s="1"/>
  <c r="C319" i="1"/>
  <c r="H318" i="1"/>
  <c r="D318" i="1"/>
  <c r="C318" i="1"/>
  <c r="G318" i="1" s="1"/>
  <c r="G317" i="1"/>
  <c r="D317" i="1"/>
  <c r="H317" i="1" s="1"/>
  <c r="C317" i="1"/>
  <c r="C316" i="1"/>
  <c r="H315" i="1"/>
  <c r="D315" i="1"/>
  <c r="C315" i="1"/>
  <c r="G315" i="1" s="1"/>
  <c r="H314" i="1"/>
  <c r="G314" i="1"/>
  <c r="D314" i="1"/>
  <c r="C314" i="1"/>
  <c r="H313" i="1"/>
  <c r="D313" i="1"/>
  <c r="C313" i="1"/>
  <c r="G313" i="1" s="1"/>
  <c r="H312" i="1"/>
  <c r="G312" i="1"/>
  <c r="D312" i="1"/>
  <c r="C312" i="1"/>
  <c r="H311" i="1"/>
  <c r="D311" i="1"/>
  <c r="C311" i="1"/>
  <c r="G311" i="1" s="1"/>
  <c r="H310" i="1"/>
  <c r="G310" i="1"/>
  <c r="D310" i="1"/>
  <c r="C310" i="1"/>
  <c r="H309" i="1"/>
  <c r="D309" i="1"/>
  <c r="C309" i="1"/>
  <c r="G309" i="1" s="1"/>
  <c r="H308" i="1"/>
  <c r="G308" i="1"/>
  <c r="D308" i="1"/>
  <c r="C308" i="1"/>
  <c r="H307" i="1"/>
  <c r="D307" i="1"/>
  <c r="C307" i="1"/>
  <c r="G307" i="1" s="1"/>
  <c r="H306" i="1"/>
  <c r="G306" i="1"/>
  <c r="D306" i="1"/>
  <c r="C306" i="1"/>
  <c r="H305" i="1"/>
  <c r="D305" i="1"/>
  <c r="C305" i="1"/>
  <c r="G305" i="1" s="1"/>
  <c r="D304" i="1"/>
  <c r="H302" i="1"/>
  <c r="G302" i="1"/>
  <c r="D302" i="1"/>
  <c r="C302" i="1"/>
  <c r="G301" i="1"/>
  <c r="D301" i="1"/>
  <c r="C301" i="1"/>
  <c r="H301" i="1" s="1"/>
  <c r="H300" i="1"/>
  <c r="G300" i="1"/>
  <c r="D300" i="1"/>
  <c r="C300" i="1"/>
  <c r="D299" i="1"/>
  <c r="G299" i="1" s="1"/>
  <c r="C299" i="1"/>
  <c r="H299" i="1" s="1"/>
  <c r="D298" i="1"/>
  <c r="C298" i="1"/>
  <c r="H298" i="1" s="1"/>
  <c r="D294" i="1"/>
  <c r="C294" i="1"/>
  <c r="H294" i="1" s="1"/>
  <c r="G293" i="1"/>
  <c r="D293" i="1"/>
  <c r="C293" i="1"/>
  <c r="H293" i="1" s="1"/>
  <c r="H292" i="1"/>
  <c r="D292" i="1"/>
  <c r="C292" i="1"/>
  <c r="G292" i="1" s="1"/>
  <c r="D291" i="1"/>
  <c r="G291" i="1" s="1"/>
  <c r="C291" i="1"/>
  <c r="G290" i="1"/>
  <c r="D290" i="1"/>
  <c r="C290" i="1"/>
  <c r="H290" i="1" s="1"/>
  <c r="D289" i="1"/>
  <c r="C289" i="1"/>
  <c r="H288" i="1"/>
  <c r="G288" i="1"/>
  <c r="D288" i="1"/>
  <c r="C288" i="1"/>
  <c r="D287" i="1"/>
  <c r="C287" i="1"/>
  <c r="H287" i="1" s="1"/>
  <c r="H286" i="1"/>
  <c r="D286" i="1"/>
  <c r="C286" i="1"/>
  <c r="G286" i="1" s="1"/>
  <c r="D285" i="1"/>
  <c r="C285" i="1"/>
  <c r="H284" i="1"/>
  <c r="G284" i="1"/>
  <c r="D284" i="1"/>
  <c r="C284" i="1"/>
  <c r="G283" i="1"/>
  <c r="D283" i="1"/>
  <c r="C283" i="1"/>
  <c r="H283" i="1" s="1"/>
  <c r="G282" i="1"/>
  <c r="D282" i="1"/>
  <c r="C282" i="1"/>
  <c r="H282" i="1" s="1"/>
  <c r="D281" i="1"/>
  <c r="G281" i="1" s="1"/>
  <c r="C281" i="1"/>
  <c r="D280" i="1"/>
  <c r="C280" i="1"/>
  <c r="D279" i="1"/>
  <c r="C279" i="1"/>
  <c r="H279" i="1" s="1"/>
  <c r="D278" i="1"/>
  <c r="C278" i="1"/>
  <c r="H278" i="1" s="1"/>
  <c r="G277" i="1"/>
  <c r="D277" i="1"/>
  <c r="C277" i="1"/>
  <c r="H277" i="1" s="1"/>
  <c r="H276" i="1"/>
  <c r="D276" i="1"/>
  <c r="C276" i="1"/>
  <c r="G276" i="1" s="1"/>
  <c r="D275" i="1"/>
  <c r="G275" i="1" s="1"/>
  <c r="C275" i="1"/>
  <c r="G274" i="1"/>
  <c r="D274" i="1"/>
  <c r="C274" i="1"/>
  <c r="H274" i="1" s="1"/>
  <c r="D273" i="1"/>
  <c r="C273" i="1"/>
  <c r="H272" i="1"/>
  <c r="G272" i="1"/>
  <c r="D272" i="1"/>
  <c r="C272" i="1"/>
  <c r="D271" i="1"/>
  <c r="C271" i="1"/>
  <c r="H271" i="1" s="1"/>
  <c r="H270" i="1"/>
  <c r="D270" i="1"/>
  <c r="C270" i="1"/>
  <c r="G270" i="1" s="1"/>
  <c r="D269" i="1"/>
  <c r="C269" i="1"/>
  <c r="H268" i="1"/>
  <c r="G268" i="1"/>
  <c r="D268" i="1"/>
  <c r="C268" i="1"/>
  <c r="G267" i="1"/>
  <c r="D267" i="1"/>
  <c r="C267" i="1"/>
  <c r="H267" i="1" s="1"/>
  <c r="G266" i="1"/>
  <c r="D266" i="1"/>
  <c r="C266" i="1"/>
  <c r="H266" i="1" s="1"/>
  <c r="D265" i="1"/>
  <c r="G265" i="1" s="1"/>
  <c r="C265" i="1"/>
  <c r="D264" i="1"/>
  <c r="C264" i="1"/>
  <c r="D263" i="1"/>
  <c r="C263" i="1"/>
  <c r="D262" i="1"/>
  <c r="C262" i="1"/>
  <c r="H262" i="1" s="1"/>
  <c r="G261" i="1"/>
  <c r="D261" i="1"/>
  <c r="C261" i="1"/>
  <c r="H261" i="1" s="1"/>
  <c r="H260" i="1"/>
  <c r="D260" i="1"/>
  <c r="C260" i="1"/>
  <c r="G260" i="1" s="1"/>
  <c r="H259" i="1"/>
  <c r="G259" i="1"/>
  <c r="D259" i="1"/>
  <c r="C259" i="1"/>
  <c r="H258" i="1"/>
  <c r="C258" i="1"/>
  <c r="G258" i="1" s="1"/>
  <c r="D257" i="1"/>
  <c r="G257" i="1" s="1"/>
  <c r="C257" i="1"/>
  <c r="H257" i="1" s="1"/>
  <c r="G256" i="1"/>
  <c r="D256" i="1"/>
  <c r="C256" i="1"/>
  <c r="H256" i="1" s="1"/>
  <c r="D255" i="1"/>
  <c r="G255" i="1" s="1"/>
  <c r="C255" i="1"/>
  <c r="D254" i="1"/>
  <c r="G254" i="1" s="1"/>
  <c r="C254" i="1"/>
  <c r="D253" i="1"/>
  <c r="C253" i="1"/>
  <c r="G252" i="1"/>
  <c r="D252" i="1"/>
  <c r="C252" i="1"/>
  <c r="H252" i="1" s="1"/>
  <c r="D251" i="1"/>
  <c r="G251" i="1" s="1"/>
  <c r="C251" i="1"/>
  <c r="G250" i="1"/>
  <c r="D250" i="1"/>
  <c r="C250" i="1"/>
  <c r="H250" i="1" s="1"/>
  <c r="D249" i="1"/>
  <c r="G249" i="1" s="1"/>
  <c r="C249" i="1"/>
  <c r="D248" i="1"/>
  <c r="C248" i="1"/>
  <c r="H248" i="1" s="1"/>
  <c r="D247" i="1"/>
  <c r="G247" i="1" s="1"/>
  <c r="C247" i="1"/>
  <c r="D246" i="1"/>
  <c r="C246" i="1"/>
  <c r="D245" i="1"/>
  <c r="G245" i="1" s="1"/>
  <c r="C245" i="1"/>
  <c r="G244" i="1"/>
  <c r="D244" i="1"/>
  <c r="C244" i="1"/>
  <c r="H244" i="1" s="1"/>
  <c r="D243" i="1"/>
  <c r="G243" i="1" s="1"/>
  <c r="C243" i="1"/>
  <c r="H243" i="1" s="1"/>
  <c r="G242" i="1"/>
  <c r="D242" i="1"/>
  <c r="C242" i="1"/>
  <c r="H242" i="1" s="1"/>
  <c r="D241" i="1"/>
  <c r="G241" i="1" s="1"/>
  <c r="C241" i="1"/>
  <c r="H241" i="1" s="1"/>
  <c r="G240" i="1"/>
  <c r="D240" i="1"/>
  <c r="C240" i="1"/>
  <c r="H240" i="1" s="1"/>
  <c r="D239" i="1"/>
  <c r="G239" i="1" s="1"/>
  <c r="C239" i="1"/>
  <c r="G238" i="1"/>
  <c r="D238" i="1"/>
  <c r="C238" i="1"/>
  <c r="H238" i="1" s="1"/>
  <c r="D237" i="1"/>
  <c r="G237" i="1" s="1"/>
  <c r="C237" i="1"/>
  <c r="H237" i="1" s="1"/>
  <c r="G236" i="1"/>
  <c r="D236" i="1"/>
  <c r="C236" i="1"/>
  <c r="H236" i="1" s="1"/>
  <c r="D235" i="1"/>
  <c r="G235" i="1" s="1"/>
  <c r="C235" i="1"/>
  <c r="G234" i="1"/>
  <c r="D234" i="1"/>
  <c r="C234" i="1"/>
  <c r="H234" i="1" s="1"/>
  <c r="D233" i="1"/>
  <c r="G233" i="1" s="1"/>
  <c r="C233" i="1"/>
  <c r="G232" i="1"/>
  <c r="D232" i="1"/>
  <c r="C232" i="1"/>
  <c r="H232" i="1" s="1"/>
  <c r="D231" i="1"/>
  <c r="G231" i="1" s="1"/>
  <c r="C231" i="1"/>
  <c r="G230" i="1"/>
  <c r="D230" i="1"/>
  <c r="C230" i="1"/>
  <c r="H230" i="1" s="1"/>
  <c r="D229" i="1"/>
  <c r="G229" i="1" s="1"/>
  <c r="C229" i="1"/>
  <c r="G228" i="1"/>
  <c r="D228" i="1"/>
  <c r="C228" i="1"/>
  <c r="H228" i="1" s="1"/>
  <c r="D227" i="1"/>
  <c r="G227" i="1" s="1"/>
  <c r="C227" i="1"/>
  <c r="H227" i="1" s="1"/>
  <c r="D225" i="1"/>
  <c r="G225" i="1" s="1"/>
  <c r="C225" i="1"/>
  <c r="H225" i="1" s="1"/>
  <c r="G224" i="1"/>
  <c r="D224" i="1"/>
  <c r="C224" i="1"/>
  <c r="H224" i="1" s="1"/>
  <c r="D223" i="1"/>
  <c r="G223" i="1" s="1"/>
  <c r="C223" i="1"/>
  <c r="G222" i="1"/>
  <c r="D222" i="1"/>
  <c r="C222" i="1"/>
  <c r="H222" i="1" s="1"/>
  <c r="D221" i="1"/>
  <c r="G221" i="1" s="1"/>
  <c r="C221" i="1"/>
  <c r="G220" i="1"/>
  <c r="D220" i="1"/>
  <c r="C220" i="1"/>
  <c r="H220" i="1" s="1"/>
  <c r="D219" i="1"/>
  <c r="G219" i="1" s="1"/>
  <c r="C219" i="1"/>
  <c r="G218" i="1"/>
  <c r="D218" i="1"/>
  <c r="C218" i="1"/>
  <c r="H218" i="1" s="1"/>
  <c r="D217" i="1"/>
  <c r="G217" i="1" s="1"/>
  <c r="C217" i="1"/>
  <c r="H217" i="1" s="1"/>
  <c r="G216" i="1"/>
  <c r="D216" i="1"/>
  <c r="C216" i="1"/>
  <c r="H216" i="1" s="1"/>
  <c r="D215" i="1"/>
  <c r="G215" i="1" s="1"/>
  <c r="C215" i="1"/>
  <c r="H215" i="1" s="1"/>
  <c r="G214" i="1"/>
  <c r="D214" i="1"/>
  <c r="C214" i="1"/>
  <c r="H214" i="1" s="1"/>
  <c r="D213" i="1"/>
  <c r="G213" i="1" s="1"/>
  <c r="C213" i="1"/>
  <c r="G212" i="1"/>
  <c r="D212" i="1"/>
  <c r="C212" i="1"/>
  <c r="H212" i="1" s="1"/>
  <c r="D211" i="1"/>
  <c r="G211" i="1" s="1"/>
  <c r="C211" i="1"/>
  <c r="H211" i="1" s="1"/>
  <c r="G210" i="1"/>
  <c r="D210" i="1"/>
  <c r="C210" i="1"/>
  <c r="H210" i="1" s="1"/>
  <c r="D209" i="1"/>
  <c r="G209" i="1" s="1"/>
  <c r="C209" i="1"/>
  <c r="H209" i="1" s="1"/>
  <c r="G208" i="1"/>
  <c r="D208" i="1"/>
  <c r="C208" i="1"/>
  <c r="H208" i="1" s="1"/>
  <c r="D207" i="1"/>
  <c r="G207" i="1" s="1"/>
  <c r="C207" i="1"/>
  <c r="G206" i="1"/>
  <c r="D206" i="1"/>
  <c r="C206" i="1"/>
  <c r="H206" i="1" s="1"/>
  <c r="D205" i="1"/>
  <c r="G205" i="1" s="1"/>
  <c r="C205" i="1"/>
  <c r="G204" i="1"/>
  <c r="D204" i="1"/>
  <c r="C204" i="1"/>
  <c r="H204" i="1" s="1"/>
  <c r="D203" i="1"/>
  <c r="G203" i="1" s="1"/>
  <c r="C203" i="1"/>
  <c r="G202" i="1"/>
  <c r="D202" i="1"/>
  <c r="C202" i="1"/>
  <c r="H202" i="1" s="1"/>
  <c r="D201" i="1"/>
  <c r="G201" i="1" s="1"/>
  <c r="C201" i="1"/>
  <c r="H201" i="1" s="1"/>
  <c r="G200" i="1"/>
  <c r="D200" i="1"/>
  <c r="C200" i="1"/>
  <c r="H200" i="1" s="1"/>
  <c r="D199" i="1"/>
  <c r="G199" i="1" s="1"/>
  <c r="C199" i="1"/>
  <c r="H199" i="1" s="1"/>
  <c r="G198" i="1"/>
  <c r="D198" i="1"/>
  <c r="C198" i="1"/>
  <c r="H198" i="1" s="1"/>
  <c r="D197" i="1"/>
  <c r="G197" i="1" s="1"/>
  <c r="C197" i="1"/>
  <c r="G196" i="1"/>
  <c r="D196" i="1"/>
  <c r="C196" i="1"/>
  <c r="H196" i="1" s="1"/>
  <c r="D195" i="1"/>
  <c r="G195" i="1" s="1"/>
  <c r="C195" i="1"/>
  <c r="H195" i="1" s="1"/>
  <c r="G194" i="1"/>
  <c r="D194" i="1"/>
  <c r="C194" i="1"/>
  <c r="H194" i="1" s="1"/>
  <c r="D193" i="1"/>
  <c r="G193" i="1" s="1"/>
  <c r="C193" i="1"/>
  <c r="H193" i="1" s="1"/>
  <c r="G192" i="1"/>
  <c r="D192" i="1"/>
  <c r="C192" i="1"/>
  <c r="H192" i="1" s="1"/>
  <c r="D191" i="1"/>
  <c r="G191" i="1" s="1"/>
  <c r="C191" i="1"/>
  <c r="G190" i="1"/>
  <c r="D190" i="1"/>
  <c r="C190" i="1"/>
  <c r="H190" i="1" s="1"/>
  <c r="D189" i="1"/>
  <c r="G189" i="1" s="1"/>
  <c r="C189" i="1"/>
  <c r="G188" i="1"/>
  <c r="D188" i="1"/>
  <c r="C188" i="1"/>
  <c r="H188" i="1" s="1"/>
  <c r="D187" i="1"/>
  <c r="G187" i="1" s="1"/>
  <c r="C187" i="1"/>
  <c r="G186" i="1"/>
  <c r="D186" i="1"/>
  <c r="C186" i="1"/>
  <c r="H186" i="1" s="1"/>
  <c r="D185" i="1"/>
  <c r="G185" i="1" s="1"/>
  <c r="C185" i="1"/>
  <c r="H185" i="1" s="1"/>
  <c r="G184" i="1"/>
  <c r="D184" i="1"/>
  <c r="C184" i="1"/>
  <c r="H184" i="1" s="1"/>
  <c r="D183" i="1"/>
  <c r="G183" i="1" s="1"/>
  <c r="C183" i="1"/>
  <c r="H183" i="1" s="1"/>
  <c r="G182" i="1"/>
  <c r="D182" i="1"/>
  <c r="C182" i="1"/>
  <c r="H182" i="1" s="1"/>
  <c r="D181" i="1"/>
  <c r="G181" i="1" s="1"/>
  <c r="C181" i="1"/>
  <c r="G180" i="1"/>
  <c r="D180" i="1"/>
  <c r="C180" i="1"/>
  <c r="H180" i="1" s="1"/>
  <c r="D179" i="1"/>
  <c r="G179" i="1" s="1"/>
  <c r="C179" i="1"/>
  <c r="H179" i="1" s="1"/>
  <c r="G178" i="1"/>
  <c r="D178" i="1"/>
  <c r="C178" i="1"/>
  <c r="H178" i="1" s="1"/>
  <c r="D177" i="1"/>
  <c r="G177" i="1" s="1"/>
  <c r="C177" i="1"/>
  <c r="H177" i="1" s="1"/>
  <c r="G176" i="1"/>
  <c r="D176" i="1"/>
  <c r="C176" i="1"/>
  <c r="H176" i="1" s="1"/>
  <c r="D175" i="1"/>
  <c r="G175" i="1" s="1"/>
  <c r="C175" i="1"/>
  <c r="G174" i="1"/>
  <c r="D174" i="1"/>
  <c r="C174" i="1"/>
  <c r="H174" i="1" s="1"/>
  <c r="D173" i="1"/>
  <c r="G173" i="1" s="1"/>
  <c r="C173" i="1"/>
  <c r="G172" i="1"/>
  <c r="D172" i="1"/>
  <c r="C172" i="1"/>
  <c r="H172" i="1" s="1"/>
  <c r="D171" i="1"/>
  <c r="G171" i="1" s="1"/>
  <c r="C171" i="1"/>
  <c r="G170" i="1"/>
  <c r="D170" i="1"/>
  <c r="C170" i="1"/>
  <c r="H170" i="1" s="1"/>
  <c r="D169" i="1"/>
  <c r="G169" i="1" s="1"/>
  <c r="C169" i="1"/>
  <c r="H169" i="1" s="1"/>
  <c r="G168" i="1"/>
  <c r="D168" i="1"/>
  <c r="C168" i="1"/>
  <c r="H168" i="1" s="1"/>
  <c r="D167" i="1"/>
  <c r="G167" i="1" s="1"/>
  <c r="C167" i="1"/>
  <c r="H167" i="1" s="1"/>
  <c r="G166" i="1"/>
  <c r="D166" i="1"/>
  <c r="C166" i="1"/>
  <c r="H166" i="1" s="1"/>
  <c r="D165" i="1"/>
  <c r="G165" i="1" s="1"/>
  <c r="C165" i="1"/>
  <c r="G164" i="1"/>
  <c r="D164" i="1"/>
  <c r="C164" i="1"/>
  <c r="H164" i="1" s="1"/>
  <c r="D163" i="1"/>
  <c r="G163" i="1" s="1"/>
  <c r="C163" i="1"/>
  <c r="H163" i="1" s="1"/>
  <c r="G162" i="1"/>
  <c r="D162" i="1"/>
  <c r="C162" i="1"/>
  <c r="H162" i="1" s="1"/>
  <c r="D161" i="1"/>
  <c r="G161" i="1" s="1"/>
  <c r="C161" i="1"/>
  <c r="H161" i="1" s="1"/>
  <c r="C160" i="1"/>
  <c r="D159" i="1"/>
  <c r="C159" i="1"/>
  <c r="H158" i="1"/>
  <c r="G158" i="1"/>
  <c r="D158" i="1"/>
  <c r="C158" i="1"/>
  <c r="D157" i="1"/>
  <c r="C157" i="1"/>
  <c r="H156" i="1"/>
  <c r="G156" i="1"/>
  <c r="D156" i="1"/>
  <c r="C156" i="1"/>
  <c r="D155" i="1"/>
  <c r="C155" i="1"/>
  <c r="H154" i="1"/>
  <c r="G154" i="1"/>
  <c r="D154" i="1"/>
  <c r="C154" i="1"/>
  <c r="D153" i="1"/>
  <c r="C153" i="1"/>
  <c r="H152" i="1"/>
  <c r="G152" i="1"/>
  <c r="D152" i="1"/>
  <c r="C152" i="1"/>
  <c r="D151" i="1"/>
  <c r="C151" i="1"/>
  <c r="H150" i="1"/>
  <c r="G150" i="1"/>
  <c r="D150" i="1"/>
  <c r="C150" i="1"/>
  <c r="D149" i="1"/>
  <c r="D147" i="1"/>
  <c r="C147" i="1"/>
  <c r="H147" i="1" s="1"/>
  <c r="D146" i="1"/>
  <c r="C146" i="1"/>
  <c r="G146" i="1" s="1"/>
  <c r="D145" i="1"/>
  <c r="C145" i="1"/>
  <c r="H145" i="1" s="1"/>
  <c r="H144" i="1"/>
  <c r="D144" i="1"/>
  <c r="C144" i="1"/>
  <c r="G144" i="1" s="1"/>
  <c r="D143" i="1"/>
  <c r="C143" i="1"/>
  <c r="H143" i="1" s="1"/>
  <c r="H142" i="1"/>
  <c r="D142" i="1"/>
  <c r="C142" i="1"/>
  <c r="G142" i="1" s="1"/>
  <c r="D141" i="1"/>
  <c r="C141" i="1"/>
  <c r="H141" i="1" s="1"/>
  <c r="H140" i="1"/>
  <c r="D140" i="1"/>
  <c r="C140" i="1"/>
  <c r="G140" i="1" s="1"/>
  <c r="D139" i="1"/>
  <c r="C139" i="1"/>
  <c r="H139" i="1" s="1"/>
  <c r="D138" i="1"/>
  <c r="C138" i="1"/>
  <c r="G138" i="1" s="1"/>
  <c r="D137" i="1"/>
  <c r="C137" i="1"/>
  <c r="H137" i="1" s="1"/>
  <c r="D136" i="1"/>
  <c r="C136" i="1"/>
  <c r="G136" i="1" s="1"/>
  <c r="D135" i="1"/>
  <c r="C135" i="1"/>
  <c r="H135" i="1" s="1"/>
  <c r="H134" i="1"/>
  <c r="D134" i="1"/>
  <c r="C134" i="1"/>
  <c r="G134" i="1" s="1"/>
  <c r="D133" i="1"/>
  <c r="C133" i="1"/>
  <c r="D132" i="1"/>
  <c r="C132" i="1"/>
  <c r="G132" i="1" s="1"/>
  <c r="D131" i="1"/>
  <c r="C131" i="1"/>
  <c r="D129" i="1"/>
  <c r="C129" i="1"/>
  <c r="H128" i="1"/>
  <c r="D128" i="1"/>
  <c r="C128" i="1"/>
  <c r="G128" i="1" s="1"/>
  <c r="D127" i="1"/>
  <c r="C127" i="1"/>
  <c r="H126" i="1"/>
  <c r="D126" i="1"/>
  <c r="C126" i="1"/>
  <c r="G126" i="1" s="1"/>
  <c r="D125" i="1"/>
  <c r="C125" i="1"/>
  <c r="D124" i="1"/>
  <c r="C124" i="1"/>
  <c r="G124" i="1" s="1"/>
  <c r="D123" i="1"/>
  <c r="C123" i="1"/>
  <c r="D122" i="1"/>
  <c r="C122" i="1"/>
  <c r="D120" i="1"/>
  <c r="C120" i="1"/>
  <c r="G120" i="1" s="1"/>
  <c r="D119" i="1"/>
  <c r="C119" i="1"/>
  <c r="H118" i="1"/>
  <c r="D118" i="1"/>
  <c r="C118" i="1"/>
  <c r="G118" i="1" s="1"/>
  <c r="D117" i="1"/>
  <c r="C117" i="1"/>
  <c r="D116" i="1"/>
  <c r="C116" i="1"/>
  <c r="G116" i="1" s="1"/>
  <c r="D115" i="1"/>
  <c r="C115" i="1"/>
  <c r="D114" i="1"/>
  <c r="C114" i="1"/>
  <c r="G114" i="1" s="1"/>
  <c r="D113" i="1"/>
  <c r="C113" i="1"/>
  <c r="H112" i="1"/>
  <c r="D112" i="1"/>
  <c r="C112" i="1"/>
  <c r="G112" i="1" s="1"/>
  <c r="D111" i="1"/>
  <c r="C111" i="1"/>
  <c r="H110" i="1"/>
  <c r="D110" i="1"/>
  <c r="C110" i="1"/>
  <c r="G110" i="1" s="1"/>
  <c r="D109" i="1"/>
  <c r="C109" i="1"/>
  <c r="H108" i="1"/>
  <c r="D108" i="1"/>
  <c r="C108" i="1"/>
  <c r="G108" i="1" s="1"/>
  <c r="D107" i="1"/>
  <c r="C107" i="1"/>
  <c r="D106" i="1"/>
  <c r="C106" i="1"/>
  <c r="G106" i="1" s="1"/>
  <c r="D105" i="1"/>
  <c r="C105" i="1"/>
  <c r="D104" i="1"/>
  <c r="C104" i="1"/>
  <c r="G104" i="1" s="1"/>
  <c r="D103" i="1"/>
  <c r="C103" i="1"/>
  <c r="H102" i="1"/>
  <c r="D102" i="1"/>
  <c r="C102" i="1"/>
  <c r="G102" i="1" s="1"/>
  <c r="D101" i="1"/>
  <c r="C101" i="1"/>
  <c r="D100" i="1"/>
  <c r="C100" i="1"/>
  <c r="G100" i="1" s="1"/>
  <c r="D99" i="1"/>
  <c r="C99" i="1"/>
  <c r="D98" i="1"/>
  <c r="C98" i="1"/>
  <c r="G98" i="1" s="1"/>
  <c r="D97" i="1"/>
  <c r="C97" i="1"/>
  <c r="H96" i="1"/>
  <c r="D96" i="1"/>
  <c r="C96" i="1"/>
  <c r="G96" i="1" s="1"/>
  <c r="D95" i="1"/>
  <c r="C95" i="1"/>
  <c r="H94" i="1"/>
  <c r="D94" i="1"/>
  <c r="C94" i="1"/>
  <c r="G94" i="1" s="1"/>
  <c r="D93" i="1"/>
  <c r="C93" i="1"/>
  <c r="H92" i="1"/>
  <c r="D92" i="1"/>
  <c r="C92" i="1"/>
  <c r="G92" i="1" s="1"/>
  <c r="D91" i="1"/>
  <c r="C91" i="1"/>
  <c r="D90" i="1"/>
  <c r="C90" i="1"/>
  <c r="G90" i="1" s="1"/>
  <c r="D89" i="1"/>
  <c r="C89" i="1"/>
  <c r="D88" i="1"/>
  <c r="C88" i="1"/>
  <c r="G88" i="1" s="1"/>
  <c r="D87" i="1"/>
  <c r="C87" i="1"/>
  <c r="H86" i="1"/>
  <c r="D86" i="1"/>
  <c r="C86" i="1"/>
  <c r="G86" i="1" s="1"/>
  <c r="D85" i="1"/>
  <c r="C85" i="1"/>
  <c r="D84" i="1"/>
  <c r="C84" i="1"/>
  <c r="G84" i="1" s="1"/>
  <c r="D83" i="1"/>
  <c r="C83" i="1"/>
  <c r="D82" i="1"/>
  <c r="C82" i="1"/>
  <c r="G82" i="1" s="1"/>
  <c r="D81" i="1"/>
  <c r="C81" i="1"/>
  <c r="H80" i="1"/>
  <c r="D80" i="1"/>
  <c r="C80" i="1"/>
  <c r="G80" i="1" s="1"/>
  <c r="D79" i="1"/>
  <c r="C79" i="1"/>
  <c r="H78" i="1"/>
  <c r="D78" i="1"/>
  <c r="C78" i="1"/>
  <c r="G78" i="1" s="1"/>
  <c r="D77" i="1"/>
  <c r="C77" i="1"/>
  <c r="D76" i="1"/>
  <c r="H76" i="1" s="1"/>
  <c r="C76" i="1"/>
  <c r="D75" i="1"/>
  <c r="C75" i="1"/>
  <c r="D74" i="1"/>
  <c r="C74" i="1"/>
  <c r="G74" i="1" s="1"/>
  <c r="D73" i="1"/>
  <c r="C73" i="1"/>
  <c r="D72" i="1"/>
  <c r="C72" i="1"/>
  <c r="G72" i="1" s="1"/>
  <c r="D71" i="1"/>
  <c r="C71" i="1"/>
  <c r="H70" i="1"/>
  <c r="D70" i="1"/>
  <c r="C70" i="1"/>
  <c r="G70" i="1" s="1"/>
  <c r="D69" i="1"/>
  <c r="C69" i="1"/>
  <c r="D68" i="1"/>
  <c r="C68" i="1"/>
  <c r="G68" i="1" s="1"/>
  <c r="D67" i="1"/>
  <c r="C67" i="1"/>
  <c r="D66" i="1"/>
  <c r="C66" i="1"/>
  <c r="G66" i="1" s="1"/>
  <c r="D65" i="1"/>
  <c r="C65" i="1"/>
  <c r="H64" i="1"/>
  <c r="D64" i="1"/>
  <c r="C64" i="1"/>
  <c r="G64" i="1" s="1"/>
  <c r="D63" i="1"/>
  <c r="C63" i="1"/>
  <c r="H62" i="1"/>
  <c r="D62" i="1"/>
  <c r="C62" i="1"/>
  <c r="G62" i="1" s="1"/>
  <c r="D61" i="1"/>
  <c r="C61" i="1"/>
  <c r="H60" i="1"/>
  <c r="D60" i="1"/>
  <c r="C60" i="1"/>
  <c r="G60" i="1" s="1"/>
  <c r="D59" i="1"/>
  <c r="C59" i="1"/>
  <c r="D58" i="1"/>
  <c r="C58" i="1"/>
  <c r="G58" i="1" s="1"/>
  <c r="D57" i="1"/>
  <c r="C57" i="1"/>
  <c r="D56" i="1"/>
  <c r="C56" i="1"/>
  <c r="G56" i="1" s="1"/>
  <c r="D55" i="1"/>
  <c r="C55" i="1"/>
  <c r="H54" i="1"/>
  <c r="D54" i="1"/>
  <c r="C54" i="1"/>
  <c r="G54" i="1" s="1"/>
  <c r="D53" i="1"/>
  <c r="C53" i="1"/>
  <c r="D52" i="1"/>
  <c r="C52" i="1"/>
  <c r="G52" i="1" s="1"/>
  <c r="D51" i="1"/>
  <c r="C51" i="1"/>
  <c r="D50" i="1"/>
  <c r="C50" i="1"/>
  <c r="H50" i="1" s="1"/>
  <c r="D49" i="1"/>
  <c r="C49" i="1"/>
  <c r="H48" i="1"/>
  <c r="G48" i="1"/>
  <c r="D48" i="1"/>
  <c r="C48" i="1"/>
  <c r="D47" i="1"/>
  <c r="C47" i="1"/>
  <c r="G46" i="1"/>
  <c r="D46" i="1"/>
  <c r="C46" i="1"/>
  <c r="H46" i="1" s="1"/>
  <c r="D44" i="1"/>
  <c r="C44" i="1"/>
  <c r="H44" i="1" s="1"/>
  <c r="D43" i="1"/>
  <c r="C43" i="1"/>
  <c r="D42" i="1"/>
  <c r="C42" i="1"/>
  <c r="H42" i="1" s="1"/>
  <c r="D41" i="1"/>
  <c r="C41" i="1"/>
  <c r="H40" i="1"/>
  <c r="G40" i="1"/>
  <c r="D40" i="1"/>
  <c r="C40" i="1"/>
  <c r="D39" i="1"/>
  <c r="C39" i="1"/>
  <c r="G38" i="1"/>
  <c r="D38" i="1"/>
  <c r="C38" i="1"/>
  <c r="H38" i="1" s="1"/>
  <c r="D37" i="1"/>
  <c r="C37" i="1"/>
  <c r="D36" i="1"/>
  <c r="C36" i="1"/>
  <c r="H36" i="1" s="1"/>
  <c r="D35" i="1"/>
  <c r="C35" i="1"/>
  <c r="D34" i="1"/>
  <c r="C34" i="1"/>
  <c r="H34" i="1" s="1"/>
  <c r="D33" i="1"/>
  <c r="C33" i="1"/>
  <c r="H32" i="1"/>
  <c r="G32" i="1"/>
  <c r="D32" i="1"/>
  <c r="C32" i="1"/>
  <c r="D31" i="1"/>
  <c r="C31" i="1"/>
  <c r="G30" i="1"/>
  <c r="D30" i="1"/>
  <c r="C30" i="1"/>
  <c r="H30" i="1" s="1"/>
  <c r="D29" i="1"/>
  <c r="C29" i="1"/>
  <c r="D28" i="1"/>
  <c r="C28" i="1"/>
  <c r="H28" i="1" s="1"/>
  <c r="D27" i="1"/>
  <c r="C27" i="1"/>
  <c r="D26" i="1"/>
  <c r="C26" i="1"/>
  <c r="H26" i="1" s="1"/>
  <c r="D25" i="1"/>
  <c r="C25" i="1"/>
  <c r="H24" i="1"/>
  <c r="G24" i="1"/>
  <c r="D24" i="1"/>
  <c r="C24" i="1"/>
  <c r="D23" i="1"/>
  <c r="C23" i="1"/>
  <c r="D22" i="1"/>
  <c r="C22" i="1"/>
  <c r="H22" i="1" s="1"/>
  <c r="D21" i="1"/>
  <c r="C21" i="1"/>
  <c r="D20" i="1"/>
  <c r="C20" i="1"/>
  <c r="H20" i="1" s="1"/>
  <c r="D19" i="1"/>
  <c r="C19" i="1"/>
  <c r="D18" i="1"/>
  <c r="C18" i="1"/>
  <c r="H18" i="1" s="1"/>
  <c r="D17" i="1"/>
  <c r="C17" i="1"/>
  <c r="H16" i="1"/>
  <c r="G16" i="1"/>
  <c r="D16" i="1"/>
  <c r="C16" i="1"/>
  <c r="D15" i="1"/>
  <c r="C15" i="1"/>
  <c r="D14" i="1"/>
  <c r="C14" i="1"/>
  <c r="G14" i="1" s="1"/>
  <c r="D13" i="1"/>
  <c r="C13" i="1"/>
  <c r="D12" i="1"/>
  <c r="C12" i="1"/>
  <c r="H12" i="1" s="1"/>
  <c r="D11" i="1"/>
  <c r="C11" i="1"/>
  <c r="D10" i="1"/>
  <c r="C10" i="1"/>
  <c r="H10" i="1" s="1"/>
  <c r="D9" i="1"/>
  <c r="C9" i="1"/>
  <c r="H8" i="1"/>
  <c r="G8" i="1"/>
  <c r="D8" i="1"/>
  <c r="C8" i="1"/>
  <c r="D7" i="1"/>
  <c r="C7" i="1"/>
  <c r="D6" i="1"/>
  <c r="C6" i="1"/>
  <c r="H6" i="1" s="1"/>
  <c r="D5" i="1"/>
  <c r="C5" i="1"/>
  <c r="D4" i="1"/>
  <c r="C4" i="1"/>
  <c r="G4" i="1" s="1"/>
  <c r="D3" i="1"/>
  <c r="G1340" i="1" l="1"/>
  <c r="G1251" i="1"/>
  <c r="G1370" i="1"/>
  <c r="H1256" i="1"/>
  <c r="G1256" i="1"/>
  <c r="G1031" i="1"/>
  <c r="G1024" i="1"/>
  <c r="D12" i="5"/>
  <c r="C1017" i="1" s="1"/>
  <c r="F19" i="5"/>
  <c r="G1029" i="1"/>
  <c r="H1603" i="1"/>
  <c r="G1583" i="1"/>
  <c r="H1583" i="1"/>
  <c r="G122" i="1"/>
  <c r="H124" i="1"/>
  <c r="D125" i="4"/>
  <c r="G1383" i="1"/>
  <c r="G1306" i="1"/>
  <c r="H1316" i="1"/>
  <c r="H1317" i="1"/>
  <c r="H1262" i="1"/>
  <c r="H1263" i="1"/>
  <c r="D255" i="5"/>
  <c r="C1259" i="1" s="1"/>
  <c r="G1261" i="1"/>
  <c r="G1262" i="1"/>
  <c r="E303" i="9"/>
  <c r="B303" i="9" s="1"/>
  <c r="H1265" i="1"/>
  <c r="G1267" i="1"/>
  <c r="H1264" i="1"/>
  <c r="E305" i="9"/>
  <c r="B305" i="9" s="1"/>
  <c r="G1263" i="1"/>
  <c r="G1265" i="1"/>
  <c r="G1260" i="1"/>
  <c r="H1260" i="1"/>
  <c r="E255" i="5"/>
  <c r="D1259" i="1" s="1"/>
  <c r="G1264" i="1"/>
  <c r="G1266" i="1"/>
  <c r="F260" i="5"/>
  <c r="C421" i="1"/>
  <c r="D648" i="4"/>
  <c r="F648" i="4" s="1"/>
  <c r="H415" i="1"/>
  <c r="G414" i="1"/>
  <c r="G422" i="1"/>
  <c r="G298" i="1"/>
  <c r="C642" i="1"/>
  <c r="G642" i="1" s="1"/>
  <c r="H414" i="1"/>
  <c r="E648" i="4"/>
  <c r="D642" i="1" s="1"/>
  <c r="H636" i="1"/>
  <c r="F428" i="4"/>
  <c r="H422" i="1"/>
  <c r="F427" i="4"/>
  <c r="G421" i="1"/>
  <c r="E294" i="9"/>
  <c r="B294" i="9" s="1"/>
  <c r="E647" i="4"/>
  <c r="D641" i="1" s="1"/>
  <c r="G1402" i="1"/>
  <c r="H1403" i="1"/>
  <c r="H1401" i="1"/>
  <c r="H1402" i="1"/>
  <c r="G1401" i="1"/>
  <c r="G1372" i="1"/>
  <c r="G1338" i="1"/>
  <c r="H1306" i="1"/>
  <c r="E340" i="9"/>
  <c r="B340" i="9" s="1"/>
  <c r="G1182" i="1"/>
  <c r="G1200" i="1"/>
  <c r="H1167" i="1"/>
  <c r="G1167" i="1"/>
  <c r="G1087" i="1"/>
  <c r="H253" i="1"/>
  <c r="E230" i="4"/>
  <c r="D226" i="1" s="1"/>
  <c r="H254" i="1"/>
  <c r="G253" i="1"/>
  <c r="G248" i="1"/>
  <c r="H246" i="1"/>
  <c r="G246" i="1"/>
  <c r="F134" i="4"/>
  <c r="G130" i="1"/>
  <c r="F77" i="4"/>
  <c r="G76" i="1"/>
  <c r="E49" i="4"/>
  <c r="D45" i="1" s="1"/>
  <c r="E322" i="9"/>
  <c r="B322" i="9" s="1"/>
  <c r="E320" i="9"/>
  <c r="B320" i="9" s="1"/>
  <c r="F129" i="6"/>
  <c r="G1490" i="1"/>
  <c r="G1492" i="1"/>
  <c r="D89" i="6"/>
  <c r="G1493" i="1"/>
  <c r="H1513" i="1"/>
  <c r="C1511" i="1"/>
  <c r="H1512" i="1"/>
  <c r="F115" i="6"/>
  <c r="H1511" i="1"/>
  <c r="G1512" i="1"/>
  <c r="G1511" i="1"/>
  <c r="G1513" i="1"/>
  <c r="E114" i="6"/>
  <c r="D1510" i="1" s="1"/>
  <c r="H1516" i="1"/>
  <c r="I30" i="3"/>
  <c r="G1514" i="1"/>
  <c r="G1516" i="1"/>
  <c r="F118" i="6"/>
  <c r="G1521" i="1"/>
  <c r="G1524" i="1"/>
  <c r="G1525" i="1"/>
  <c r="E324" i="9"/>
  <c r="B324" i="9" s="1"/>
  <c r="E326" i="9"/>
  <c r="B326" i="9" s="1"/>
  <c r="E307" i="9"/>
  <c r="B307" i="9" s="1"/>
  <c r="E327" i="9"/>
  <c r="B327" i="9" s="1"/>
  <c r="E329" i="9"/>
  <c r="B329" i="9" s="1"/>
  <c r="E312" i="9"/>
  <c r="B312" i="9" s="1"/>
  <c r="G1681" i="1"/>
  <c r="G1682" i="1"/>
  <c r="G1602" i="1"/>
  <c r="G1582" i="1"/>
  <c r="E36" i="9"/>
  <c r="B36" i="9" s="1"/>
  <c r="E31" i="9"/>
  <c r="B31" i="9" s="1"/>
  <c r="F236" i="9"/>
  <c r="B236" i="9" s="1"/>
  <c r="E311" i="9"/>
  <c r="B311" i="9" s="1"/>
  <c r="H1562" i="1"/>
  <c r="G1562" i="1"/>
  <c r="J1562" i="1"/>
  <c r="H1561" i="1"/>
  <c r="G1558" i="1"/>
  <c r="I1558" i="1" s="1"/>
  <c r="H1556" i="1"/>
  <c r="J1557" i="1"/>
  <c r="H1557" i="1"/>
  <c r="D22" i="7"/>
  <c r="E37" i="9"/>
  <c r="B37" i="9" s="1"/>
  <c r="H151" i="1"/>
  <c r="G151" i="1"/>
  <c r="H11" i="1"/>
  <c r="G11" i="1"/>
  <c r="H19" i="1"/>
  <c r="G19" i="1"/>
  <c r="H27" i="1"/>
  <c r="G27" i="1"/>
  <c r="H35" i="1"/>
  <c r="G35" i="1"/>
  <c r="H43" i="1"/>
  <c r="G43" i="1"/>
  <c r="H51" i="1"/>
  <c r="G51" i="1"/>
  <c r="H67" i="1"/>
  <c r="G67" i="1"/>
  <c r="H83" i="1"/>
  <c r="G83" i="1"/>
  <c r="H99" i="1"/>
  <c r="G99" i="1"/>
  <c r="H115" i="1"/>
  <c r="G115" i="1"/>
  <c r="H131" i="1"/>
  <c r="G131" i="1"/>
  <c r="H175" i="1"/>
  <c r="H191" i="1"/>
  <c r="H207" i="1"/>
  <c r="H223" i="1"/>
  <c r="H233" i="1"/>
  <c r="H249" i="1"/>
  <c r="H280" i="1"/>
  <c r="G280" i="1"/>
  <c r="H77" i="1"/>
  <c r="G77" i="1"/>
  <c r="H93" i="1"/>
  <c r="G93" i="1"/>
  <c r="H109" i="1"/>
  <c r="G109" i="1"/>
  <c r="G6" i="1"/>
  <c r="G22" i="1"/>
  <c r="H87" i="1"/>
  <c r="G87" i="1"/>
  <c r="H125" i="1"/>
  <c r="G125" i="1"/>
  <c r="H17" i="1"/>
  <c r="G17" i="1"/>
  <c r="H33" i="1"/>
  <c r="G33" i="1"/>
  <c r="H49" i="1"/>
  <c r="G49" i="1"/>
  <c r="H103" i="1"/>
  <c r="G103" i="1"/>
  <c r="H119" i="1"/>
  <c r="G119" i="1"/>
  <c r="H14" i="1"/>
  <c r="H58" i="1"/>
  <c r="H65" i="1"/>
  <c r="G65" i="1"/>
  <c r="H74" i="1"/>
  <c r="H81" i="1"/>
  <c r="G81" i="1"/>
  <c r="H90" i="1"/>
  <c r="H97" i="1"/>
  <c r="G97" i="1"/>
  <c r="H106" i="1"/>
  <c r="H113" i="1"/>
  <c r="G113" i="1"/>
  <c r="H122" i="1"/>
  <c r="H129" i="1"/>
  <c r="G129" i="1"/>
  <c r="H138" i="1"/>
  <c r="H157" i="1"/>
  <c r="G157" i="1"/>
  <c r="H173" i="1"/>
  <c r="H189" i="1"/>
  <c r="H205" i="1"/>
  <c r="H221" i="1"/>
  <c r="H231" i="1"/>
  <c r="H247" i="1"/>
  <c r="H7" i="1"/>
  <c r="G7" i="1"/>
  <c r="G12" i="1"/>
  <c r="H15" i="1"/>
  <c r="G15" i="1"/>
  <c r="G20" i="1"/>
  <c r="H23" i="1"/>
  <c r="G23" i="1"/>
  <c r="G28" i="1"/>
  <c r="H31" i="1"/>
  <c r="G31" i="1"/>
  <c r="G36" i="1"/>
  <c r="H39" i="1"/>
  <c r="G39" i="1"/>
  <c r="G44" i="1"/>
  <c r="H47" i="1"/>
  <c r="G47" i="1"/>
  <c r="H52" i="1"/>
  <c r="H59" i="1"/>
  <c r="G59" i="1"/>
  <c r="H68" i="1"/>
  <c r="H75" i="1"/>
  <c r="G75" i="1"/>
  <c r="H84" i="1"/>
  <c r="H91" i="1"/>
  <c r="G91" i="1"/>
  <c r="H100" i="1"/>
  <c r="H107" i="1"/>
  <c r="G107" i="1"/>
  <c r="H116" i="1"/>
  <c r="H123" i="1"/>
  <c r="G123" i="1"/>
  <c r="H132" i="1"/>
  <c r="H263" i="1"/>
  <c r="G263" i="1"/>
  <c r="H9" i="1"/>
  <c r="G9" i="1"/>
  <c r="H41" i="1"/>
  <c r="G41" i="1"/>
  <c r="H71" i="1"/>
  <c r="G71" i="1"/>
  <c r="H4" i="1"/>
  <c r="H69" i="1"/>
  <c r="G69" i="1"/>
  <c r="H85" i="1"/>
  <c r="G85" i="1"/>
  <c r="H101" i="1"/>
  <c r="G101" i="1"/>
  <c r="H117" i="1"/>
  <c r="G117" i="1"/>
  <c r="H133" i="1"/>
  <c r="G133" i="1"/>
  <c r="H155" i="1"/>
  <c r="G155" i="1"/>
  <c r="H235" i="1"/>
  <c r="H251" i="1"/>
  <c r="H61" i="1"/>
  <c r="G61" i="1"/>
  <c r="H25" i="1"/>
  <c r="G25" i="1"/>
  <c r="H55" i="1"/>
  <c r="G55" i="1"/>
  <c r="H5" i="1"/>
  <c r="G5" i="1"/>
  <c r="H13" i="1"/>
  <c r="G13" i="1"/>
  <c r="H21" i="1"/>
  <c r="G21" i="1"/>
  <c r="G26" i="1"/>
  <c r="H29" i="1"/>
  <c r="G29" i="1"/>
  <c r="G34" i="1"/>
  <c r="G42" i="1"/>
  <c r="G50" i="1"/>
  <c r="H56" i="1"/>
  <c r="H63" i="1"/>
  <c r="G63" i="1"/>
  <c r="H72" i="1"/>
  <c r="H79" i="1"/>
  <c r="G79" i="1"/>
  <c r="H88" i="1"/>
  <c r="H95" i="1"/>
  <c r="G95" i="1"/>
  <c r="H104" i="1"/>
  <c r="H111" i="1"/>
  <c r="G111" i="1"/>
  <c r="H120" i="1"/>
  <c r="H127" i="1"/>
  <c r="G127" i="1"/>
  <c r="H136" i="1"/>
  <c r="H171" i="1"/>
  <c r="H187" i="1"/>
  <c r="H203" i="1"/>
  <c r="H219" i="1"/>
  <c r="H229" i="1"/>
  <c r="H245" i="1"/>
  <c r="H264" i="1"/>
  <c r="G264" i="1"/>
  <c r="H159" i="1"/>
  <c r="G159" i="1"/>
  <c r="H289" i="1"/>
  <c r="G289" i="1"/>
  <c r="H53" i="1"/>
  <c r="G53" i="1"/>
  <c r="G10" i="1"/>
  <c r="G18" i="1"/>
  <c r="H37" i="1"/>
  <c r="G37" i="1"/>
  <c r="H57" i="1"/>
  <c r="G57" i="1"/>
  <c r="H66" i="1"/>
  <c r="H73" i="1"/>
  <c r="G73" i="1"/>
  <c r="H82" i="1"/>
  <c r="H89" i="1"/>
  <c r="G89" i="1"/>
  <c r="H98" i="1"/>
  <c r="H105" i="1"/>
  <c r="G105" i="1"/>
  <c r="H114" i="1"/>
  <c r="H130" i="1"/>
  <c r="H146" i="1"/>
  <c r="H153" i="1"/>
  <c r="G153" i="1"/>
  <c r="H165" i="1"/>
  <c r="H181" i="1"/>
  <c r="H197" i="1"/>
  <c r="H213" i="1"/>
  <c r="H239" i="1"/>
  <c r="H255" i="1"/>
  <c r="H273" i="1"/>
  <c r="G273" i="1"/>
  <c r="H398" i="1"/>
  <c r="G398" i="1"/>
  <c r="G401" i="1"/>
  <c r="H423" i="1"/>
  <c r="H438" i="1"/>
  <c r="G438" i="1"/>
  <c r="G441" i="1"/>
  <c r="H461" i="1"/>
  <c r="G461" i="1"/>
  <c r="H470" i="1"/>
  <c r="G470" i="1"/>
  <c r="H487" i="1"/>
  <c r="G487" i="1"/>
  <c r="H496" i="1"/>
  <c r="G496" i="1"/>
  <c r="H514" i="1"/>
  <c r="G514" i="1"/>
  <c r="H275" i="1"/>
  <c r="G279" i="1"/>
  <c r="H291" i="1"/>
  <c r="G332" i="1"/>
  <c r="G359" i="1"/>
  <c r="G361" i="1"/>
  <c r="G373" i="1"/>
  <c r="G375" i="1"/>
  <c r="G392" i="1"/>
  <c r="H404" i="1"/>
  <c r="G404" i="1"/>
  <c r="G432" i="1"/>
  <c r="H444" i="1"/>
  <c r="G444" i="1"/>
  <c r="G455" i="1"/>
  <c r="G484" i="1"/>
  <c r="H484" i="1"/>
  <c r="H521" i="1"/>
  <c r="G521" i="1"/>
  <c r="H594" i="1"/>
  <c r="G602" i="1"/>
  <c r="G776" i="1"/>
  <c r="H776" i="1"/>
  <c r="G381" i="1"/>
  <c r="H381" i="1"/>
  <c r="G474" i="1"/>
  <c r="H474" i="1"/>
  <c r="H488" i="1"/>
  <c r="G488" i="1"/>
  <c r="G345" i="1"/>
  <c r="G367" i="1"/>
  <c r="H382" i="1"/>
  <c r="G382" i="1"/>
  <c r="G407" i="1"/>
  <c r="G447" i="1"/>
  <c r="G482" i="1"/>
  <c r="H482" i="1"/>
  <c r="H503" i="1"/>
  <c r="G503" i="1"/>
  <c r="H512" i="1"/>
  <c r="G512" i="1"/>
  <c r="H269" i="1"/>
  <c r="H285" i="1"/>
  <c r="G343" i="1"/>
  <c r="G362" i="1"/>
  <c r="G376" i="1"/>
  <c r="H388" i="1"/>
  <c r="G388" i="1"/>
  <c r="G399" i="1"/>
  <c r="H421" i="1"/>
  <c r="H428" i="1"/>
  <c r="G428" i="1"/>
  <c r="G439" i="1"/>
  <c r="G453" i="1"/>
  <c r="H453" i="1"/>
  <c r="H468" i="1"/>
  <c r="G468" i="1"/>
  <c r="H489" i="1"/>
  <c r="G489" i="1"/>
  <c r="H527" i="1"/>
  <c r="G616" i="1"/>
  <c r="H616" i="1"/>
  <c r="G137" i="1"/>
  <c r="G141" i="1"/>
  <c r="G145" i="1"/>
  <c r="G262" i="1"/>
  <c r="G271" i="1"/>
  <c r="G278" i="1"/>
  <c r="G287" i="1"/>
  <c r="G294" i="1"/>
  <c r="H365" i="1"/>
  <c r="H379" i="1"/>
  <c r="G396" i="1"/>
  <c r="H405" i="1"/>
  <c r="G436" i="1"/>
  <c r="H445" i="1"/>
  <c r="H454" i="1"/>
  <c r="G454" i="1"/>
  <c r="G459" i="1"/>
  <c r="H498" i="1"/>
  <c r="G498" i="1"/>
  <c r="H504" i="1"/>
  <c r="G504" i="1"/>
  <c r="H519" i="1"/>
  <c r="G519" i="1"/>
  <c r="H528" i="1"/>
  <c r="G528" i="1"/>
  <c r="G598" i="1"/>
  <c r="G606" i="1"/>
  <c r="G135" i="1"/>
  <c r="G139" i="1"/>
  <c r="G143" i="1"/>
  <c r="G147" i="1"/>
  <c r="H265" i="1"/>
  <c r="G269" i="1"/>
  <c r="H281" i="1"/>
  <c r="G285" i="1"/>
  <c r="G346" i="1"/>
  <c r="H352" i="1"/>
  <c r="G352" i="1"/>
  <c r="G357" i="1"/>
  <c r="G369" i="1"/>
  <c r="G371" i="1"/>
  <c r="G389" i="1"/>
  <c r="G391" i="1"/>
  <c r="G408" i="1"/>
  <c r="G415" i="1"/>
  <c r="G429" i="1"/>
  <c r="G431" i="1"/>
  <c r="G448" i="1"/>
  <c r="H460" i="1"/>
  <c r="G460" i="1"/>
  <c r="G624" i="1"/>
  <c r="H624" i="1"/>
  <c r="H358" i="1"/>
  <c r="G358" i="1"/>
  <c r="H372" i="1"/>
  <c r="G372" i="1"/>
  <c r="G397" i="1"/>
  <c r="H397" i="1"/>
  <c r="G437" i="1"/>
  <c r="H437" i="1"/>
  <c r="G469" i="1"/>
  <c r="H469" i="1"/>
  <c r="H505" i="1"/>
  <c r="G505" i="1"/>
  <c r="H520" i="1"/>
  <c r="G520" i="1"/>
  <c r="G632" i="1"/>
  <c r="H632" i="1"/>
  <c r="H500" i="1"/>
  <c r="H598" i="1"/>
  <c r="H600" i="1"/>
  <c r="H602" i="1"/>
  <c r="H604" i="1"/>
  <c r="H606" i="1"/>
  <c r="H608" i="1"/>
  <c r="G620" i="1"/>
  <c r="H646" i="1"/>
  <c r="H654" i="1"/>
  <c r="H662" i="1"/>
  <c r="H670" i="1"/>
  <c r="H678" i="1"/>
  <c r="G618" i="1"/>
  <c r="D5" i="7"/>
  <c r="C1539" i="1"/>
  <c r="H1571" i="1"/>
  <c r="G1571" i="1"/>
  <c r="G480" i="1"/>
  <c r="H494" i="1"/>
  <c r="H510" i="1"/>
  <c r="H526" i="1"/>
  <c r="G614" i="1"/>
  <c r="H618" i="1"/>
  <c r="G630" i="1"/>
  <c r="G635" i="1"/>
  <c r="H647" i="1"/>
  <c r="H655" i="1"/>
  <c r="H663" i="1"/>
  <c r="H671" i="1"/>
  <c r="H679" i="1"/>
  <c r="H687" i="1"/>
  <c r="H695" i="1"/>
  <c r="H703" i="1"/>
  <c r="H711" i="1"/>
  <c r="H719" i="1"/>
  <c r="H727" i="1"/>
  <c r="H735" i="1"/>
  <c r="H743" i="1"/>
  <c r="H751" i="1"/>
  <c r="H759" i="1"/>
  <c r="G348" i="1"/>
  <c r="G364" i="1"/>
  <c r="G378" i="1"/>
  <c r="G394" i="1"/>
  <c r="G410" i="1"/>
  <c r="G434" i="1"/>
  <c r="G450" i="1"/>
  <c r="G466" i="1"/>
  <c r="G476" i="1"/>
  <c r="H480" i="1"/>
  <c r="H490" i="1"/>
  <c r="G494" i="1"/>
  <c r="H506" i="1"/>
  <c r="G510" i="1"/>
  <c r="H522" i="1"/>
  <c r="G526" i="1"/>
  <c r="G610" i="1"/>
  <c r="H614" i="1"/>
  <c r="G626" i="1"/>
  <c r="H630" i="1"/>
  <c r="H645" i="1"/>
  <c r="H653" i="1"/>
  <c r="H661" i="1"/>
  <c r="H669" i="1"/>
  <c r="H677" i="1"/>
  <c r="H685" i="1"/>
  <c r="H693" i="1"/>
  <c r="H701" i="1"/>
  <c r="H709" i="1"/>
  <c r="H717" i="1"/>
  <c r="H725" i="1"/>
  <c r="H733" i="1"/>
  <c r="H741" i="1"/>
  <c r="H749" i="1"/>
  <c r="H757" i="1"/>
  <c r="H765" i="1"/>
  <c r="H772" i="1"/>
  <c r="D153" i="4"/>
  <c r="F154" i="4"/>
  <c r="J1580" i="1"/>
  <c r="G1580" i="1"/>
  <c r="H610" i="1"/>
  <c r="H626" i="1"/>
  <c r="H651" i="1"/>
  <c r="H659" i="1"/>
  <c r="H667" i="1"/>
  <c r="H675" i="1"/>
  <c r="H683" i="1"/>
  <c r="H691" i="1"/>
  <c r="H699" i="1"/>
  <c r="H707" i="1"/>
  <c r="H715" i="1"/>
  <c r="H723" i="1"/>
  <c r="H731" i="1"/>
  <c r="H739" i="1"/>
  <c r="H747" i="1"/>
  <c r="H755" i="1"/>
  <c r="H763" i="1"/>
  <c r="H768" i="1"/>
  <c r="H784" i="1"/>
  <c r="J1550" i="1"/>
  <c r="G1550" i="1"/>
  <c r="I1550" i="1" s="1"/>
  <c r="H1550" i="1"/>
  <c r="H1577" i="1"/>
  <c r="H1580" i="1"/>
  <c r="F221" i="4"/>
  <c r="F589" i="4"/>
  <c r="D584" i="4"/>
  <c r="H1560" i="1"/>
  <c r="I1565" i="1"/>
  <c r="D7" i="4"/>
  <c r="F8" i="4"/>
  <c r="F58" i="4"/>
  <c r="D49" i="4"/>
  <c r="E203" i="5"/>
  <c r="D1208" i="1"/>
  <c r="F107" i="6"/>
  <c r="C1503" i="1"/>
  <c r="D141" i="6"/>
  <c r="F114" i="6"/>
  <c r="C1510" i="1"/>
  <c r="J1560" i="1"/>
  <c r="G1560" i="1"/>
  <c r="E491" i="4"/>
  <c r="D485" i="1" s="1"/>
  <c r="F492" i="4"/>
  <c r="J1546" i="1"/>
  <c r="H1546" i="1"/>
  <c r="G1546" i="1"/>
  <c r="I1548" i="1"/>
  <c r="J1554" i="1"/>
  <c r="G1554" i="1"/>
  <c r="I1554" i="1" s="1"/>
  <c r="I1575" i="1"/>
  <c r="I1578" i="1"/>
  <c r="H1589" i="1"/>
  <c r="G1589" i="1"/>
  <c r="H1597" i="1"/>
  <c r="G1597" i="1"/>
  <c r="H1605" i="1"/>
  <c r="G1605" i="1"/>
  <c r="H1613" i="1"/>
  <c r="G1613" i="1"/>
  <c r="H1629" i="1"/>
  <c r="G1629" i="1"/>
  <c r="H1637" i="1"/>
  <c r="G1637" i="1"/>
  <c r="H1645" i="1"/>
  <c r="G1645" i="1"/>
  <c r="H1653" i="1"/>
  <c r="G1653" i="1"/>
  <c r="H1661" i="1"/>
  <c r="G1661" i="1"/>
  <c r="H1669" i="1"/>
  <c r="G1669" i="1"/>
  <c r="H1677" i="1"/>
  <c r="G1677" i="1"/>
  <c r="H1685" i="1"/>
  <c r="G1685" i="1"/>
  <c r="I1569" i="1"/>
  <c r="H1573" i="1"/>
  <c r="E164" i="4"/>
  <c r="D160" i="1" s="1"/>
  <c r="J1542" i="1"/>
  <c r="H1542" i="1"/>
  <c r="G1542" i="1"/>
  <c r="I1542" i="1" s="1"/>
  <c r="H1567" i="1"/>
  <c r="J1573" i="1"/>
  <c r="G1573" i="1"/>
  <c r="I1573" i="1" s="1"/>
  <c r="J1567" i="1"/>
  <c r="G1567" i="1"/>
  <c r="E430" i="4"/>
  <c r="H1544" i="1"/>
  <c r="I1544" i="1" s="1"/>
  <c r="G1551" i="1"/>
  <c r="I1551" i="1" s="1"/>
  <c r="G1557" i="1"/>
  <c r="I1557" i="1" s="1"/>
  <c r="G1561" i="1"/>
  <c r="I1561" i="1" s="1"/>
  <c r="G1564" i="1"/>
  <c r="I1564" i="1" s="1"/>
  <c r="G1568" i="1"/>
  <c r="I1568" i="1" s="1"/>
  <c r="G1574" i="1"/>
  <c r="I1574" i="1" s="1"/>
  <c r="G1581" i="1"/>
  <c r="I1581" i="1" s="1"/>
  <c r="H1588" i="1"/>
  <c r="H1596" i="1"/>
  <c r="H1604" i="1"/>
  <c r="H1612" i="1"/>
  <c r="H1620" i="1"/>
  <c r="H1628" i="1"/>
  <c r="H1636" i="1"/>
  <c r="H1644" i="1"/>
  <c r="H1652" i="1"/>
  <c r="H1660" i="1"/>
  <c r="H1668" i="1"/>
  <c r="H1676" i="1"/>
  <c r="H1684" i="1"/>
  <c r="F237" i="4"/>
  <c r="D431" i="4"/>
  <c r="F523" i="4"/>
  <c r="D522" i="4"/>
  <c r="G338" i="9"/>
  <c r="F203" i="5"/>
  <c r="F536" i="4"/>
  <c r="E7" i="5"/>
  <c r="F63" i="5"/>
  <c r="H314" i="9"/>
  <c r="E314" i="9" s="1"/>
  <c r="B314" i="9" s="1"/>
  <c r="E88" i="5"/>
  <c r="G348" i="9"/>
  <c r="E348" i="9" s="1"/>
  <c r="F5" i="6"/>
  <c r="G1584" i="1"/>
  <c r="G1592" i="1"/>
  <c r="G1600" i="1"/>
  <c r="G1608" i="1"/>
  <c r="G1616" i="1"/>
  <c r="G1624" i="1"/>
  <c r="G1632" i="1"/>
  <c r="G1640" i="1"/>
  <c r="G1648" i="1"/>
  <c r="G1656" i="1"/>
  <c r="G1664" i="1"/>
  <c r="G1672" i="1"/>
  <c r="G1680" i="1"/>
  <c r="D230" i="4"/>
  <c r="F262" i="4"/>
  <c r="F278" i="4"/>
  <c r="E535" i="4"/>
  <c r="F237" i="5"/>
  <c r="D219" i="5"/>
  <c r="G1549" i="1"/>
  <c r="I1549" i="1" s="1"/>
  <c r="G1553" i="1"/>
  <c r="G1556" i="1"/>
  <c r="G1559" i="1"/>
  <c r="G1563" i="1"/>
  <c r="G1566" i="1"/>
  <c r="G1570" i="1"/>
  <c r="I1570" i="1" s="1"/>
  <c r="G1576" i="1"/>
  <c r="I1576" i="1" s="1"/>
  <c r="G1579" i="1"/>
  <c r="I1579" i="1" s="1"/>
  <c r="F83" i="4"/>
  <c r="F107" i="4"/>
  <c r="F165" i="4"/>
  <c r="F246" i="4"/>
  <c r="F269" i="4"/>
  <c r="F366" i="4"/>
  <c r="D373" i="4"/>
  <c r="F393" i="4"/>
  <c r="F488" i="4"/>
  <c r="G336" i="9"/>
  <c r="F178" i="5"/>
  <c r="H1549" i="1"/>
  <c r="H1553" i="1"/>
  <c r="H1559" i="1"/>
  <c r="H1566" i="1"/>
  <c r="H1570" i="1"/>
  <c r="H1576" i="1"/>
  <c r="H1579" i="1"/>
  <c r="F314" i="4"/>
  <c r="D309" i="4"/>
  <c r="E373" i="4"/>
  <c r="H336" i="9"/>
  <c r="E177" i="5"/>
  <c r="G343" i="9"/>
  <c r="E343" i="9" s="1"/>
  <c r="D44" i="8"/>
  <c r="F374" i="4"/>
  <c r="D597" i="4"/>
  <c r="F171" i="5"/>
  <c r="E141" i="6"/>
  <c r="E22" i="7"/>
  <c r="E321" i="4"/>
  <c r="F491" i="4"/>
  <c r="F607" i="4"/>
  <c r="F12" i="5"/>
  <c r="D7" i="5"/>
  <c r="F165" i="5"/>
  <c r="F35" i="6"/>
  <c r="D274" i="5"/>
  <c r="F10" i="6"/>
  <c r="F130" i="6"/>
  <c r="B128" i="9"/>
  <c r="B144" i="9"/>
  <c r="G180" i="9"/>
  <c r="B247" i="9"/>
  <c r="B260" i="9"/>
  <c r="G315" i="9"/>
  <c r="G316" i="9"/>
  <c r="B245" i="9"/>
  <c r="F13" i="5"/>
  <c r="F71" i="5"/>
  <c r="H315" i="9"/>
  <c r="H316" i="9"/>
  <c r="F220" i="5"/>
  <c r="F252" i="5"/>
  <c r="F256" i="5"/>
  <c r="F6" i="6"/>
  <c r="F245" i="9"/>
  <c r="B252"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F630" i="4"/>
  <c r="F89" i="5"/>
  <c r="D147" i="5"/>
  <c r="F186" i="5"/>
  <c r="F204" i="5"/>
  <c r="F36" i="6"/>
  <c r="E88" i="9"/>
  <c r="B88" i="9" s="1"/>
  <c r="B136" i="9"/>
  <c r="B152" i="9"/>
  <c r="B232" i="9"/>
  <c r="B239" i="9"/>
  <c r="B255" i="9"/>
  <c r="F261" i="9"/>
  <c r="B261" i="9" s="1"/>
  <c r="B276" i="9"/>
  <c r="D647" i="4"/>
  <c r="E147" i="5"/>
  <c r="D1152" i="1" s="1"/>
  <c r="D251" i="5"/>
  <c r="H19" i="9"/>
  <c r="E19" i="9" s="1"/>
  <c r="B19" i="9" s="1"/>
  <c r="E96" i="9"/>
  <c r="B96" i="9" s="1"/>
  <c r="D88" i="5"/>
  <c r="E337" i="9"/>
  <c r="B337" i="9" s="1"/>
  <c r="I10" i="9"/>
  <c r="B277" i="9"/>
  <c r="H1017" i="1" l="1"/>
  <c r="G1017" i="1"/>
  <c r="F125" i="4"/>
  <c r="C121" i="1"/>
  <c r="E310" i="9"/>
  <c r="B310" i="9" s="1"/>
  <c r="E251" i="5"/>
  <c r="F255" i="5"/>
  <c r="G1259" i="1"/>
  <c r="H1259" i="1"/>
  <c r="H642" i="1"/>
  <c r="E315" i="9"/>
  <c r="B315" i="9" s="1"/>
  <c r="E6" i="4"/>
  <c r="F89" i="6"/>
  <c r="C1485" i="1"/>
  <c r="I1562" i="1"/>
  <c r="H34" i="3"/>
  <c r="C1555" i="1"/>
  <c r="E308" i="4"/>
  <c r="D316" i="1"/>
  <c r="E176" i="5"/>
  <c r="D1180" i="1" s="1"/>
  <c r="I24" i="3"/>
  <c r="D1181" i="1"/>
  <c r="E347" i="9"/>
  <c r="B348" i="9"/>
  <c r="H160" i="1"/>
  <c r="G160" i="1"/>
  <c r="H1208" i="1"/>
  <c r="G1208" i="1"/>
  <c r="C1538" i="1"/>
  <c r="H33" i="3"/>
  <c r="F147" i="5"/>
  <c r="C1152" i="1"/>
  <c r="F228" i="9"/>
  <c r="B228" i="9" s="1"/>
  <c r="D1555" i="1"/>
  <c r="I34" i="3"/>
  <c r="F373" i="4"/>
  <c r="D360" i="4"/>
  <c r="C368" i="1"/>
  <c r="G339" i="9"/>
  <c r="E339" i="9" s="1"/>
  <c r="B339" i="9" s="1"/>
  <c r="F219" i="5"/>
  <c r="C1223" i="1"/>
  <c r="D1093" i="1"/>
  <c r="E69" i="5"/>
  <c r="E6" i="5" s="1"/>
  <c r="F321" i="4"/>
  <c r="I1546" i="1"/>
  <c r="I1560" i="1"/>
  <c r="H338" i="9"/>
  <c r="E338" i="9" s="1"/>
  <c r="B338" i="9" s="1"/>
  <c r="D1207" i="1"/>
  <c r="F584" i="4"/>
  <c r="C578" i="1"/>
  <c r="F164" i="4"/>
  <c r="F647" i="4"/>
  <c r="C641" i="1"/>
  <c r="E180" i="9"/>
  <c r="B180" i="9" s="1"/>
  <c r="I31" i="3"/>
  <c r="D1537" i="1"/>
  <c r="E360" i="4"/>
  <c r="D368" i="1"/>
  <c r="E152" i="4"/>
  <c r="F309" i="4"/>
  <c r="D308" i="4"/>
  <c r="C304" i="1"/>
  <c r="I1566" i="1"/>
  <c r="D177" i="5"/>
  <c r="F522" i="4"/>
  <c r="C516" i="1"/>
  <c r="H1510" i="1"/>
  <c r="G1510" i="1"/>
  <c r="F49" i="4"/>
  <c r="C45" i="1"/>
  <c r="F7" i="5"/>
  <c r="C1012" i="1"/>
  <c r="H22" i="3"/>
  <c r="F597" i="4"/>
  <c r="C591" i="1"/>
  <c r="D1255" i="1"/>
  <c r="I25" i="3"/>
  <c r="E640" i="4"/>
  <c r="D634" i="1" s="1"/>
  <c r="D529" i="1"/>
  <c r="I22" i="3"/>
  <c r="D1012" i="1"/>
  <c r="I1580" i="1"/>
  <c r="I1559" i="1"/>
  <c r="D430" i="4"/>
  <c r="F431" i="4"/>
  <c r="C425" i="1"/>
  <c r="E639" i="4"/>
  <c r="D633" i="1" s="1"/>
  <c r="D424" i="1"/>
  <c r="G485" i="1"/>
  <c r="H485" i="1"/>
  <c r="F141" i="6"/>
  <c r="H31" i="3"/>
  <c r="C1537" i="1"/>
  <c r="D69" i="5"/>
  <c r="F88" i="5"/>
  <c r="C1093" i="1"/>
  <c r="F251" i="5"/>
  <c r="C1255" i="1"/>
  <c r="H25" i="3"/>
  <c r="E179" i="9"/>
  <c r="B179" i="9" s="1"/>
  <c r="E309" i="9"/>
  <c r="B309" i="9" s="1"/>
  <c r="E316" i="9"/>
  <c r="B316" i="9" s="1"/>
  <c r="K1481" i="9"/>
  <c r="G344" i="9"/>
  <c r="E344" i="9" s="1"/>
  <c r="B344" i="9" s="1"/>
  <c r="I39" i="3"/>
  <c r="C1621" i="1"/>
  <c r="E336" i="9"/>
  <c r="B336" i="9" s="1"/>
  <c r="E5" i="7"/>
  <c r="D535" i="4"/>
  <c r="I1567" i="1"/>
  <c r="G1503" i="1"/>
  <c r="H1503" i="1"/>
  <c r="D6" i="4"/>
  <c r="F7" i="4"/>
  <c r="C3" i="1"/>
  <c r="F274" i="5"/>
  <c r="C1278" i="1"/>
  <c r="B343" i="9"/>
  <c r="I1553" i="1"/>
  <c r="F230" i="4"/>
  <c r="C226" i="1"/>
  <c r="G24" i="9"/>
  <c r="H24" i="9"/>
  <c r="D152" i="4"/>
  <c r="F153" i="4"/>
  <c r="C149" i="1"/>
  <c r="H1539" i="1"/>
  <c r="G1539" i="1"/>
  <c r="H121" i="1" l="1"/>
  <c r="G121" i="1"/>
  <c r="D2" i="1"/>
  <c r="I17" i="3"/>
  <c r="H1485" i="1"/>
  <c r="G1485" i="1"/>
  <c r="D417" i="4"/>
  <c r="F308" i="4"/>
  <c r="C303" i="1"/>
  <c r="H3" i="1"/>
  <c r="G3" i="1"/>
  <c r="H1621" i="1"/>
  <c r="G1621" i="1"/>
  <c r="H11" i="3"/>
  <c r="G1255" i="1"/>
  <c r="H1255" i="1"/>
  <c r="G591" i="1"/>
  <c r="H591" i="1"/>
  <c r="H368" i="1"/>
  <c r="G368" i="1"/>
  <c r="I33" i="3"/>
  <c r="D1538" i="1"/>
  <c r="H1538" i="1" s="1"/>
  <c r="H226" i="1"/>
  <c r="G226" i="1"/>
  <c r="F6" i="4"/>
  <c r="H17" i="3"/>
  <c r="D422" i="4"/>
  <c r="C2" i="1"/>
  <c r="E299" i="4"/>
  <c r="I18" i="3"/>
  <c r="D148" i="1"/>
  <c r="H641" i="1"/>
  <c r="G641" i="1"/>
  <c r="D418" i="4"/>
  <c r="F360" i="4"/>
  <c r="C355" i="1"/>
  <c r="H45" i="1"/>
  <c r="G45" i="1"/>
  <c r="H1093" i="1"/>
  <c r="G1093" i="1"/>
  <c r="H516" i="1"/>
  <c r="G516" i="1"/>
  <c r="G346" i="9"/>
  <c r="E346" i="9" s="1"/>
  <c r="E24" i="9"/>
  <c r="H299" i="9"/>
  <c r="D1011" i="1"/>
  <c r="H1012" i="1"/>
  <c r="G1012" i="1"/>
  <c r="I23" i="3"/>
  <c r="D1074" i="1"/>
  <c r="G1207" i="1"/>
  <c r="H1207" i="1"/>
  <c r="H149" i="1"/>
  <c r="G149" i="1"/>
  <c r="E342" i="9"/>
  <c r="F69" i="5"/>
  <c r="C1074" i="1"/>
  <c r="H23" i="3"/>
  <c r="G425" i="1"/>
  <c r="H425" i="1"/>
  <c r="D6" i="5"/>
  <c r="F177" i="5"/>
  <c r="D176" i="5"/>
  <c r="H24" i="3"/>
  <c r="C1181" i="1"/>
  <c r="E418" i="4"/>
  <c r="D413" i="1" s="1"/>
  <c r="D355" i="1"/>
  <c r="G578" i="1"/>
  <c r="H578" i="1"/>
  <c r="H1555" i="1"/>
  <c r="G1555" i="1"/>
  <c r="H316" i="1"/>
  <c r="G316" i="1"/>
  <c r="D299" i="4"/>
  <c r="F152" i="4"/>
  <c r="H18" i="3"/>
  <c r="C148" i="1"/>
  <c r="H1278" i="1"/>
  <c r="G1278" i="1"/>
  <c r="D640" i="4"/>
  <c r="F535" i="4"/>
  <c r="C529" i="1"/>
  <c r="H1537" i="1"/>
  <c r="G1537" i="1"/>
  <c r="H9" i="3"/>
  <c r="G1223" i="1"/>
  <c r="H1223" i="1"/>
  <c r="E417" i="4"/>
  <c r="D412" i="1" s="1"/>
  <c r="D303" i="1"/>
  <c r="E422" i="4"/>
  <c r="F430" i="4"/>
  <c r="D639" i="4"/>
  <c r="C424" i="1"/>
  <c r="H304" i="1"/>
  <c r="G304" i="1"/>
  <c r="H1152" i="1"/>
  <c r="G1152" i="1"/>
  <c r="D423" i="4" l="1"/>
  <c r="D424" i="4" s="1"/>
  <c r="D301" i="4"/>
  <c r="F299" i="4"/>
  <c r="C295" i="1"/>
  <c r="G355" i="1"/>
  <c r="H355" i="1"/>
  <c r="N3" i="9"/>
  <c r="I11" i="3"/>
  <c r="H2" i="1"/>
  <c r="G2" i="1"/>
  <c r="G1181" i="1"/>
  <c r="H1181" i="1"/>
  <c r="H1074" i="1"/>
  <c r="G1074" i="1"/>
  <c r="D300" i="4"/>
  <c r="E643" i="4"/>
  <c r="D417" i="1"/>
  <c r="G529" i="1"/>
  <c r="H529" i="1"/>
  <c r="F640" i="4"/>
  <c r="C634" i="1"/>
  <c r="F418" i="4"/>
  <c r="C413" i="1"/>
  <c r="F422" i="4"/>
  <c r="D643" i="4"/>
  <c r="C417" i="1"/>
  <c r="F176" i="5"/>
  <c r="C1180" i="1"/>
  <c r="G303" i="1"/>
  <c r="H303" i="1"/>
  <c r="H424" i="1"/>
  <c r="G424" i="1"/>
  <c r="G306" i="9"/>
  <c r="E306" i="9" s="1"/>
  <c r="B306" i="9" s="1"/>
  <c r="G299" i="9"/>
  <c r="E299" i="9" s="1"/>
  <c r="C1011" i="1"/>
  <c r="F6" i="5"/>
  <c r="F639" i="4"/>
  <c r="C633" i="1"/>
  <c r="B24" i="9"/>
  <c r="G1538" i="1"/>
  <c r="K3" i="9"/>
  <c r="I9" i="3"/>
  <c r="H148" i="1"/>
  <c r="G148" i="1"/>
  <c r="B346" i="9"/>
  <c r="E345" i="9"/>
  <c r="I10" i="3" s="1"/>
  <c r="E423" i="4"/>
  <c r="E301" i="4"/>
  <c r="D297" i="1" s="1"/>
  <c r="D295" i="1"/>
  <c r="E300" i="4"/>
  <c r="D296" i="1" s="1"/>
  <c r="F417" i="4"/>
  <c r="C412" i="1"/>
  <c r="F300" i="4" l="1"/>
  <c r="C296" i="1"/>
  <c r="H8" i="3"/>
  <c r="H1011" i="1"/>
  <c r="G1011" i="1"/>
  <c r="B299" i="9"/>
  <c r="H417" i="1"/>
  <c r="G417" i="1"/>
  <c r="F643" i="4"/>
  <c r="C637" i="1"/>
  <c r="H295" i="1"/>
  <c r="G295" i="1"/>
  <c r="H412" i="1"/>
  <c r="G412" i="1"/>
  <c r="H1180" i="1"/>
  <c r="G1180" i="1"/>
  <c r="H634" i="1"/>
  <c r="G634" i="1"/>
  <c r="E644" i="4"/>
  <c r="H20" i="9"/>
  <c r="E425" i="4"/>
  <c r="D420" i="1" s="1"/>
  <c r="D418" i="1"/>
  <c r="C419" i="1"/>
  <c r="E424" i="4"/>
  <c r="D419" i="1" s="1"/>
  <c r="F301" i="4"/>
  <c r="C297" i="1"/>
  <c r="H633" i="1"/>
  <c r="G633" i="1"/>
  <c r="H413" i="1"/>
  <c r="G413" i="1"/>
  <c r="D637" i="1"/>
  <c r="F423" i="4"/>
  <c r="D644" i="4"/>
  <c r="D425" i="4"/>
  <c r="C418" i="1"/>
  <c r="G20" i="9"/>
  <c r="F644" i="4" l="1"/>
  <c r="D646" i="4"/>
  <c r="C638" i="1"/>
  <c r="H297" i="1"/>
  <c r="G297" i="1"/>
  <c r="E646" i="4"/>
  <c r="D638" i="1"/>
  <c r="G637" i="1"/>
  <c r="H637" i="1"/>
  <c r="M3" i="9"/>
  <c r="F425" i="4"/>
  <c r="C420" i="1"/>
  <c r="E645" i="4"/>
  <c r="D645" i="4"/>
  <c r="F424" i="4"/>
  <c r="H296" i="1"/>
  <c r="G296" i="1"/>
  <c r="H418" i="1"/>
  <c r="G418" i="1"/>
  <c r="H419" i="1"/>
  <c r="G419" i="1"/>
  <c r="E20" i="9"/>
  <c r="B20" i="9" s="1"/>
  <c r="E650" i="4" l="1"/>
  <c r="D640" i="1"/>
  <c r="F645" i="4"/>
  <c r="D649" i="4"/>
  <c r="C639" i="1"/>
  <c r="G297" i="9"/>
  <c r="E297" i="9" s="1"/>
  <c r="B297" i="9" s="1"/>
  <c r="H638" i="1"/>
  <c r="G638" i="1"/>
  <c r="E649" i="4"/>
  <c r="D639" i="1"/>
  <c r="H420" i="1"/>
  <c r="G420" i="1"/>
  <c r="H334" i="9"/>
  <c r="G334" i="9"/>
  <c r="D650" i="4"/>
  <c r="F646" i="4"/>
  <c r="C640" i="1"/>
  <c r="F650" i="4" l="1"/>
  <c r="C644" i="1"/>
  <c r="H20" i="3"/>
  <c r="E334" i="9"/>
  <c r="H639" i="1"/>
  <c r="G639" i="1"/>
  <c r="H7" i="3"/>
  <c r="F649" i="4"/>
  <c r="H19" i="3"/>
  <c r="C643" i="1"/>
  <c r="H640" i="1"/>
  <c r="G640" i="1"/>
  <c r="I19" i="3"/>
  <c r="D643" i="1"/>
  <c r="I20" i="3"/>
  <c r="D644" i="1"/>
  <c r="J3" i="9" l="1"/>
  <c r="G644" i="1"/>
  <c r="H644" i="1"/>
  <c r="B334" i="9"/>
  <c r="E298" i="9"/>
  <c r="I8" i="3" s="1"/>
  <c r="G643" i="1"/>
  <c r="H643" i="1"/>
  <c r="L293" i="9" l="1"/>
  <c r="F293" i="9" s="1"/>
  <c r="H295" i="9"/>
  <c r="G295" i="9"/>
  <c r="H18" i="9"/>
  <c r="H22" i="9"/>
  <c r="G18" i="9"/>
  <c r="M15" i="9"/>
  <c r="M16" i="9"/>
  <c r="K7" i="9"/>
  <c r="J9" i="9"/>
  <c r="H21" i="9"/>
  <c r="I9" i="9"/>
  <c r="K12" i="9"/>
  <c r="I5" i="9"/>
  <c r="G17" i="9"/>
  <c r="J6" i="9"/>
  <c r="K6" i="9"/>
  <c r="J8" i="9"/>
  <c r="J5" i="9"/>
  <c r="J11" i="9"/>
  <c r="H17" i="9"/>
  <c r="G16" i="9"/>
  <c r="G15" i="9"/>
  <c r="H15" i="9"/>
  <c r="G22" i="9"/>
  <c r="J7" i="9"/>
  <c r="K11" i="9"/>
  <c r="I11" i="9"/>
  <c r="K8" i="9"/>
  <c r="K5" i="9"/>
  <c r="K10" i="9"/>
  <c r="K9" i="9"/>
  <c r="I8" i="9"/>
  <c r="I13" i="9"/>
  <c r="I7" i="9"/>
  <c r="I12" i="9"/>
  <c r="J17" i="9"/>
  <c r="J10" i="9"/>
  <c r="I6" i="9"/>
  <c r="K13" i="9"/>
  <c r="G21" i="9"/>
  <c r="I17" i="9"/>
  <c r="H16" i="9"/>
  <c r="J13" i="9"/>
  <c r="J12" i="9"/>
  <c r="L16" i="9"/>
  <c r="L15" i="9"/>
  <c r="F15" i="9" s="1"/>
  <c r="E21" i="9" l="1"/>
  <c r="B21" i="9" s="1"/>
  <c r="E22" i="9"/>
  <c r="B22" i="9" s="1"/>
  <c r="E295" i="9"/>
  <c r="E11" i="9"/>
  <c r="B11" i="9" s="1"/>
  <c r="E18" i="9"/>
  <c r="B18" i="9" s="1"/>
  <c r="E12" i="9"/>
  <c r="B12" i="9" s="1"/>
  <c r="E7" i="9"/>
  <c r="B7" i="9" s="1"/>
  <c r="E10" i="9"/>
  <c r="B10" i="9" s="1"/>
  <c r="E6" i="9"/>
  <c r="B6" i="9" s="1"/>
  <c r="E15" i="9"/>
  <c r="E17" i="9"/>
  <c r="B17" i="9" s="1"/>
  <c r="E16" i="9"/>
  <c r="E5" i="9"/>
  <c r="F16" i="9"/>
  <c r="F14" i="9" s="1"/>
  <c r="E9" i="9"/>
  <c r="B9" i="9" s="1"/>
  <c r="B295" i="9"/>
  <c r="E23" i="9"/>
  <c r="I7" i="3" s="1"/>
  <c r="E13" i="9"/>
  <c r="B13" i="9" s="1"/>
  <c r="E8" i="9"/>
  <c r="B8" i="9" s="1"/>
  <c r="B293" i="9"/>
  <c r="F23" i="9"/>
  <c r="F3" i="9" l="1"/>
  <c r="B5" i="9"/>
  <c r="E4" i="9"/>
  <c r="B15" i="9"/>
  <c r="E14" i="9"/>
  <c r="I13" i="3" s="1"/>
  <c r="B16" i="9"/>
  <c r="E3" i="9" l="1"/>
</calcChain>
</file>

<file path=xl/sharedStrings.xml><?xml version="1.0" encoding="utf-8"?>
<sst xmlns="http://schemas.openxmlformats.org/spreadsheetml/2006/main" count="4733" uniqueCount="3656">
  <si>
    <t>Obveznik:</t>
  </si>
  <si>
    <t>24512 - GRAD ZAGREB</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</si>
  <si>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</si>
  <si>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</si>
  <si>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</si>
  <si>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</si>
  <si>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</si>
  <si>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</si>
  <si>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</si>
  <si>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</si>
  <si>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</si>
  <si>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</si>
  <si>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</si>
  <si>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</si>
  <si>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</si>
  <si>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</si>
  <si>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</si>
  <si>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</si>
  <si>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</si>
  <si>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</si>
  <si>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</si>
  <si>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</si>
  <si>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</si>
  <si>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</si>
  <si>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</si>
  <si>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</si>
  <si>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</si>
  <si>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</si>
  <si>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</si>
  <si>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</si>
  <si>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</si>
  <si>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</si>
  <si>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</si>
  <si>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</si>
  <si>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</si>
  <si>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</si>
  <si>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</si>
  <si>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</si>
  <si>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</si>
  <si>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</si>
  <si>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</si>
  <si>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</si>
  <si>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</si>
  <si>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</si>
  <si>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</si>
  <si>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</si>
  <si>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</si>
  <si>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</si>
  <si>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</si>
  <si>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</si>
  <si>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</si>
  <si>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</si>
  <si>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</si>
  <si>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</si>
  <si>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</si>
  <si>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</si>
  <si>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</si>
  <si>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</si>
  <si>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</si>
  <si>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</si>
  <si>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</si>
  <si>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</si>
  <si>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</si>
  <si>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</si>
  <si>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</si>
  <si>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</si>
  <si>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</si>
  <si>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</si>
  <si>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</si>
  <si>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</si>
  <si>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</si>
  <si>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</si>
  <si>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</si>
  <si>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</si>
  <si>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</si>
  <si>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</si>
  <si>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</si>
  <si>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</si>
  <si>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</si>
  <si>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</si>
  <si>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</si>
  <si>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</si>
  <si>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</si>
  <si>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</si>
  <si>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</si>
  <si>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</si>
  <si>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</si>
  <si>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</si>
  <si>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</si>
  <si>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</si>
  <si>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</si>
  <si>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</si>
  <si>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</si>
  <si>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</si>
  <si>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</si>
  <si>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</si>
  <si>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</si>
  <si>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</si>
  <si>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</si>
  <si>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</si>
  <si>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</si>
  <si>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</si>
  <si>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</si>
  <si>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</si>
  <si>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</si>
  <si>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</si>
  <si>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</si>
  <si>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</si>
  <si>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</si>
  <si>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</si>
  <si>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</si>
  <si>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</si>
  <si>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</si>
  <si>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</si>
  <si>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</si>
  <si>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</si>
  <si>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</si>
  <si>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</si>
  <si>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</si>
  <si>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</si>
  <si>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</si>
  <si>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</si>
  <si>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</si>
  <si>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</si>
  <si>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</si>
  <si>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</si>
  <si>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</si>
  <si>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</si>
  <si>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</si>
  <si>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</si>
  <si>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</si>
  <si>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</si>
  <si>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</si>
  <si>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</si>
  <si>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</si>
  <si>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</si>
  <si>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</si>
  <si>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</si>
  <si>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</si>
  <si>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</si>
  <si>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</si>
  <si>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</si>
  <si>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</si>
  <si>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</si>
  <si>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</si>
  <si>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</si>
  <si>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</si>
  <si>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</si>
  <si>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</si>
  <si>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</si>
  <si>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</si>
  <si>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</si>
  <si>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</si>
  <si>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</si>
  <si>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</si>
  <si>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</si>
  <si>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</si>
  <si>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</si>
  <si>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</si>
  <si>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</si>
  <si>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</si>
  <si>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</si>
  <si>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</si>
  <si>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</si>
  <si>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</si>
  <si>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</si>
  <si>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</si>
  <si>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</si>
  <si>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</si>
  <si>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</si>
  <si>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</si>
  <si>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</si>
  <si>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</si>
  <si>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</si>
  <si>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</si>
  <si>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</si>
  <si>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</si>
  <si>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</si>
  <si>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</si>
  <si>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</si>
  <si>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</si>
  <si>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</si>
  <si>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</si>
  <si>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</si>
  <si>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</si>
  <si>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</si>
  <si>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</si>
  <si>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</si>
  <si>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</si>
  <si>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</si>
  <si>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</si>
  <si>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</si>
  <si>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</si>
  <si>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</si>
  <si>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</si>
  <si>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</si>
  <si>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</si>
  <si>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</si>
  <si>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</si>
  <si>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</si>
  <si>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</si>
  <si>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</si>
  <si>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</si>
  <si>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</si>
  <si>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</si>
  <si>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</si>
  <si>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</si>
  <si>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</si>
  <si>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</si>
  <si>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</si>
  <si>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</si>
  <si>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</si>
  <si>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</si>
  <si>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</si>
  <si>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</si>
  <si>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</si>
  <si>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</si>
  <si>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</si>
  <si>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</si>
  <si>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</si>
  <si>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</si>
  <si>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</si>
  <si>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</si>
  <si>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</si>
  <si>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</si>
  <si>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</si>
  <si>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</si>
  <si>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</si>
  <si>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</si>
  <si>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</si>
  <si>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</si>
  <si>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</si>
  <si>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</si>
  <si>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</si>
  <si>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</si>
  <si>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</si>
  <si>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</si>
  <si>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</si>
  <si>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</si>
  <si>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</si>
  <si>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</si>
  <si>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</si>
  <si>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</si>
  <si>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</si>
  <si>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</si>
  <si>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</si>
  <si>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</si>
  <si>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</si>
  <si>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</si>
  <si>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</si>
  <si>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</si>
  <si>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</si>
  <si>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</si>
  <si>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</si>
  <si>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</si>
  <si>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</si>
  <si>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</si>
  <si>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</si>
  <si>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</si>
  <si>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</si>
  <si>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</si>
  <si>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</si>
  <si>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</si>
  <si>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</si>
  <si>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</si>
  <si>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</si>
  <si>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</si>
  <si>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</si>
  <si>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</si>
  <si>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</si>
  <si>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</si>
  <si>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</si>
  <si>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</si>
  <si>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</si>
  <si>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</si>
  <si>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</si>
  <si>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</si>
  <si>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</si>
  <si>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</si>
  <si>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</si>
  <si>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</si>
  <si>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</si>
  <si>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</si>
  <si>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</si>
  <si>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</si>
  <si>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</si>
  <si>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</si>
  <si>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</si>
  <si>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</si>
  <si>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</si>
  <si>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</si>
  <si>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</si>
  <si>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</si>
  <si>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</si>
  <si>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</si>
  <si>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</si>
  <si>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</si>
  <si>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</si>
  <si>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</si>
  <si>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</si>
  <si>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</si>
  <si>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</si>
  <si>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</si>
  <si>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</si>
  <si>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</si>
  <si>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</si>
  <si>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</si>
  <si>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</si>
  <si>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</si>
  <si>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</si>
  <si>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</si>
  <si>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</si>
  <si>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</si>
  <si>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</si>
  <si>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</si>
  <si>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</si>
  <si>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</si>
  <si>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</si>
  <si>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</si>
  <si>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</si>
  <si>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</si>
  <si>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</si>
  <si>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</si>
  <si>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</si>
  <si>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</si>
  <si>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</si>
  <si>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</si>
  <si>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</si>
  <si>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</si>
  <si>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</si>
  <si>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</si>
  <si>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</si>
  <si>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</si>
  <si>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</si>
  <si>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</si>
  <si>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</si>
  <si>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</si>
  <si>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</si>
  <si>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</si>
  <si>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</si>
  <si>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</si>
  <si>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</si>
  <si>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</si>
  <si>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</si>
  <si>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</si>
  <si>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</si>
  <si>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</si>
  <si>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</si>
  <si>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</si>
  <si>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</si>
  <si>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</si>
  <si>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</si>
  <si>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</si>
  <si>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</si>
  <si>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</si>
  <si>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</si>
  <si>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</si>
  <si>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</si>
  <si>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</si>
  <si>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</si>
  <si>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</si>
  <si>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</si>
  <si>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</si>
  <si>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</si>
  <si>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</si>
  <si>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</si>
  <si>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</si>
  <si>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</si>
  <si>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</si>
  <si>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</si>
  <si>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</si>
  <si>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</si>
  <si>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</si>
  <si>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</si>
  <si>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</si>
  <si>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</si>
  <si>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</si>
  <si>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</si>
  <si>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</si>
  <si>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</si>
  <si>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</si>
  <si>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</si>
  <si>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</si>
  <si>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</si>
  <si>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</si>
  <si>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</si>
  <si>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</si>
  <si>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</si>
  <si>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</si>
  <si>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</si>
  <si>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</si>
  <si>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</si>
  <si>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</si>
  <si>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</si>
  <si>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</si>
  <si>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</si>
  <si>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</si>
  <si>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</si>
  <si>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</si>
  <si>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</si>
  <si>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</si>
  <si>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</si>
  <si>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</si>
  <si>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</si>
  <si>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</si>
  <si>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</si>
  <si>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</si>
  <si>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</si>
  <si>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</si>
  <si>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</si>
  <si>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</si>
  <si>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</si>
  <si>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</si>
  <si>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</si>
  <si>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</si>
  <si>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</si>
  <si>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</si>
  <si>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</si>
  <si>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</si>
  <si>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</si>
  <si>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</si>
  <si>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</si>
  <si>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</si>
  <si>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</si>
  <si>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</si>
  <si>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</si>
  <si>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</si>
  <si>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</si>
  <si>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</si>
  <si>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</si>
  <si>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</si>
  <si>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</si>
  <si>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</si>
  <si>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</si>
  <si>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</si>
  <si>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</si>
  <si>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</si>
  <si>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</si>
  <si>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</si>
  <si>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</si>
  <si>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</si>
  <si>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</si>
  <si>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</si>
  <si>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</si>
  <si>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</si>
  <si>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</si>
  <si>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</si>
  <si>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</si>
  <si>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</si>
  <si>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</si>
  <si>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</si>
  <si>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</si>
  <si>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</si>
  <si>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</si>
  <si>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</si>
  <si>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</si>
  <si>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</si>
  <si>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</si>
  <si>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</si>
  <si>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</si>
  <si>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</si>
  <si>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</si>
  <si>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</si>
  <si>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</si>
  <si>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</si>
  <si>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</si>
  <si>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</si>
  <si>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</si>
  <si>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</si>
  <si>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</si>
  <si>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</si>
  <si>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</si>
  <si>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</si>
  <si>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</si>
  <si>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</si>
  <si>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</si>
  <si>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</si>
  <si>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</si>
  <si>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</si>
  <si>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</si>
  <si>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</si>
  <si>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</si>
  <si>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</si>
  <si>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</si>
  <si>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</si>
  <si>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</si>
  <si>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</si>
  <si>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</si>
  <si>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</si>
  <si>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</si>
  <si>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</si>
  <si>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</si>
  <si>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</si>
  <si>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</si>
  <si>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</si>
  <si>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</si>
  <si>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</si>
  <si>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</si>
  <si>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</si>
  <si>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</si>
  <si>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</si>
  <si>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</si>
  <si>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</si>
  <si>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</si>
  <si>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</si>
  <si>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</si>
  <si>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</si>
  <si>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</si>
  <si>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</si>
  <si>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</si>
  <si>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</si>
  <si>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</si>
  <si>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</si>
  <si>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</si>
  <si>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</si>
  <si>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</si>
  <si>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</si>
  <si>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</si>
  <si>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</si>
  <si>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</si>
  <si>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</si>
  <si>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</si>
  <si>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</si>
  <si>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</si>
  <si>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</si>
  <si>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</si>
  <si>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</si>
  <si>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</si>
  <si>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</si>
  <si>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</si>
  <si>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</si>
  <si>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</si>
  <si>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</si>
  <si>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</si>
  <si>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</si>
  <si>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</si>
  <si>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</si>
  <si>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</si>
  <si>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</si>
  <si>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</si>
  <si>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</si>
  <si>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</si>
  <si>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</si>
  <si>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</si>
  <si>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</si>
  <si>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</si>
  <si>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</si>
  <si>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</si>
  <si>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</si>
  <si>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</si>
  <si>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</si>
  <si>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</si>
  <si>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</si>
  <si>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</si>
  <si>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</si>
  <si>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</si>
  <si>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</si>
  <si>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</si>
  <si>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</si>
  <si>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</si>
  <si>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</si>
  <si>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</si>
  <si>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</si>
  <si>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</si>
  <si>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</si>
  <si>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</si>
  <si>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</si>
  <si>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</si>
  <si>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</si>
  <si>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</si>
  <si>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</si>
  <si>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</si>
  <si>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</si>
  <si>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</si>
  <si>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</si>
  <si>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</si>
  <si>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</si>
  <si>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</si>
  <si>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</si>
  <si>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</si>
  <si>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</si>
  <si>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</si>
  <si>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</si>
  <si>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</si>
  <si>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</si>
  <si>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</si>
  <si>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</si>
  <si>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</si>
  <si>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</si>
  <si>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</si>
  <si>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</si>
  <si>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</si>
  <si>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</si>
  <si>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</si>
  <si>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</si>
  <si>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</si>
  <si>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</si>
  <si>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</si>
  <si>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</si>
  <si>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</si>
  <si>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</si>
  <si>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</si>
  <si>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</si>
  <si>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</si>
  <si>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</si>
  <si>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</si>
  <si>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</si>
  <si>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</si>
  <si>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</si>
  <si>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</si>
  <si>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</si>
  <si>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</si>
  <si>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</si>
  <si>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</si>
  <si>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</si>
  <si>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</si>
  <si>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</si>
  <si>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</si>
  <si>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</si>
  <si>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</si>
  <si>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</si>
  <si>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</si>
  <si>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</si>
  <si>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</si>
  <si>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</si>
  <si>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</si>
  <si>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</si>
  <si>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</si>
  <si>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</si>
  <si>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</si>
  <si>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</si>
  <si>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</si>
  <si>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</si>
  <si>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</si>
  <si>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</si>
  <si>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</si>
  <si>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</si>
  <si>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</si>
  <si>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</si>
  <si>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</si>
  <si>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</si>
  <si>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</si>
  <si>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</si>
  <si>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</si>
  <si>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</si>
  <si>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</si>
  <si>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</si>
  <si>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</si>
  <si>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</si>
  <si>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</si>
  <si>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</si>
  <si>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</si>
  <si>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</si>
  <si>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</si>
  <si>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</si>
  <si>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</si>
  <si>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</si>
  <si>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</si>
  <si>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</si>
  <si>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</si>
  <si>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</si>
  <si>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</si>
  <si>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</si>
  <si>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</si>
  <si>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</si>
  <si>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</si>
  <si>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</si>
  <si>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</si>
  <si>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</si>
  <si>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</si>
  <si>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</si>
  <si>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</si>
  <si>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</si>
  <si>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</si>
  <si>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</si>
  <si>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</si>
  <si>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</si>
  <si>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</si>
  <si>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</si>
  <si>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</si>
  <si>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</si>
  <si>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</si>
  <si>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</si>
  <si>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</si>
  <si>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</si>
  <si>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</si>
  <si>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</si>
  <si>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</si>
  <si>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</si>
  <si>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</si>
  <si>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</si>
  <si>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</si>
  <si>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</si>
  <si>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</si>
  <si>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</si>
  <si>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</si>
  <si>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</si>
  <si>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</si>
  <si>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</si>
  <si>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</si>
  <si>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</si>
  <si>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</si>
  <si>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</si>
  <si>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</si>
  <si>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</si>
  <si>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</si>
  <si>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</si>
  <si>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</si>
  <si>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</si>
  <si>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</si>
  <si>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</si>
  <si>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</si>
  <si>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</si>
  <si>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</si>
  <si>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</si>
  <si>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</si>
  <si>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</si>
  <si>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</si>
  <si>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</si>
  <si>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</si>
  <si>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</si>
  <si>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</si>
  <si>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</si>
  <si>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</si>
  <si>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</si>
  <si>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</si>
  <si>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</si>
  <si>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</si>
  <si>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</si>
  <si>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</si>
  <si>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</si>
  <si>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</si>
  <si>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</si>
  <si>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</si>
  <si>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</si>
  <si>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</si>
  <si>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</si>
  <si>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</si>
  <si>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</si>
  <si>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</si>
  <si>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</si>
  <si>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</si>
  <si>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</si>
  <si>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</si>
  <si>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</si>
  <si>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</si>
  <si>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</si>
  <si>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</si>
  <si>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</si>
  <si>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</si>
  <si>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</si>
  <si>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</si>
  <si>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</si>
  <si>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</si>
  <si>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</si>
  <si>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</si>
  <si>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</si>
  <si>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</si>
  <si>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</si>
  <si>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</si>
  <si>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</si>
  <si>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</si>
  <si>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</si>
  <si>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</si>
  <si>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</si>
  <si>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</si>
  <si>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</si>
  <si>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</si>
  <si>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</si>
  <si>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</si>
  <si>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</si>
  <si>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</si>
  <si>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</si>
  <si>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</si>
  <si>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</si>
  <si>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</si>
  <si>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</si>
  <si>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</si>
  <si>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</si>
  <si>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</si>
  <si>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</si>
  <si>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</si>
  <si>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</si>
  <si>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</si>
  <si>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</si>
  <si>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</si>
  <si>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</si>
  <si>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</si>
  <si>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</si>
  <si>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</si>
  <si>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</si>
  <si>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</si>
  <si>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</si>
  <si>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</si>
  <si>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</si>
  <si>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</si>
  <si>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</si>
  <si>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</si>
  <si>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</si>
  <si>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</si>
  <si>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</si>
  <si>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</si>
  <si>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</si>
  <si>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</si>
  <si>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</si>
  <si>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</si>
  <si>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</si>
  <si>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</si>
  <si>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</si>
  <si>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</si>
  <si>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</si>
  <si>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</si>
  <si>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</si>
  <si>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</si>
  <si>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</si>
  <si>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</si>
  <si>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</si>
  <si>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</si>
  <si>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</si>
  <si>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</si>
  <si>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</si>
  <si>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</si>
  <si>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</si>
  <si>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</si>
  <si>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</si>
  <si>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</si>
  <si>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</si>
  <si>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</si>
  <si>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</si>
  <si>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</si>
  <si>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</si>
  <si>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</si>
  <si>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</si>
  <si>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</si>
  <si>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</si>
  <si>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</si>
  <si>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</si>
  <si>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</si>
  <si>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</si>
  <si>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</si>
  <si>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</si>
  <si>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</si>
  <si>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</si>
  <si>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</si>
  <si>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</si>
  <si>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</si>
  <si>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</si>
  <si>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</si>
  <si>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</si>
  <si>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</si>
  <si>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</si>
  <si>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</si>
  <si>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</si>
  <si>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</si>
  <si>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</si>
  <si>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</si>
  <si>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</si>
  <si>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</si>
  <si>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</si>
  <si>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</si>
  <si>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</si>
  <si>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</si>
  <si>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</si>
  <si>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</si>
  <si>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</si>
  <si>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</si>
  <si>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</si>
  <si>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</si>
  <si>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</si>
  <si>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</si>
  <si>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</si>
  <si>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</si>
  <si>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</si>
  <si>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</si>
  <si>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</si>
  <si>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</si>
  <si>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</si>
  <si>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</si>
  <si>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</si>
  <si>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</si>
  <si>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</si>
  <si>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</si>
  <si>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</si>
  <si>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</si>
  <si>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</si>
  <si>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</si>
  <si>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</si>
  <si>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</si>
  <si>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</si>
  <si>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</si>
  <si>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</si>
  <si>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</si>
  <si>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</si>
  <si>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</si>
  <si>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</si>
  <si>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</si>
  <si>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</si>
  <si>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</si>
  <si>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</si>
  <si>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</si>
  <si>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</si>
  <si>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</si>
  <si>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</si>
  <si>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</si>
  <si>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</si>
  <si>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</si>
  <si>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</si>
  <si>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</si>
  <si>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</si>
  <si>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</si>
  <si>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</si>
  <si>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</si>
  <si>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</si>
  <si>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</si>
  <si>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</si>
  <si>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</si>
  <si>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</si>
  <si>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</si>
  <si>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</si>
  <si>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</si>
  <si>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</si>
  <si>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</si>
  <si>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</si>
  <si>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</si>
  <si>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</si>
  <si>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</si>
  <si>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</si>
  <si>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</si>
  <si>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</si>
  <si>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</si>
  <si>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</si>
  <si>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</si>
  <si>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</si>
  <si>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</si>
  <si>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</si>
  <si>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</si>
  <si>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</si>
  <si>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</si>
  <si>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</si>
  <si>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</si>
  <si>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</si>
  <si>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</si>
  <si>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</si>
  <si>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</si>
  <si>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</si>
  <si>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</si>
  <si>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</si>
  <si>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</si>
  <si>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</si>
  <si>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</si>
  <si>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</si>
  <si>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</si>
  <si>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</si>
  <si>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</si>
  <si>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</si>
  <si>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</si>
  <si>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</si>
  <si>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</si>
  <si>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</si>
  <si>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</si>
  <si>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</si>
  <si>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</si>
  <si>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</si>
  <si>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</si>
  <si>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</si>
  <si>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</si>
  <si>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</si>
  <si>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</si>
  <si>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</si>
  <si>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</si>
  <si>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</si>
  <si>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</si>
  <si>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</si>
  <si>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</si>
  <si>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</si>
  <si>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</si>
  <si>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</si>
  <si>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</si>
  <si>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</si>
  <si>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</si>
  <si>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</si>
  <si>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</si>
  <si>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</si>
  <si>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</si>
  <si>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</si>
  <si>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</si>
  <si>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</si>
  <si>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</si>
  <si>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</si>
  <si>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</si>
  <si>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</si>
  <si>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</si>
  <si>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</si>
  <si>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</si>
  <si>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</si>
  <si>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</si>
  <si>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</si>
  <si>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</si>
  <si>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</si>
  <si>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</si>
  <si>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</si>
  <si>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</si>
  <si>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</si>
  <si>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</si>
  <si>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</si>
  <si>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</si>
  <si>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</si>
  <si>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</si>
  <si>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</si>
  <si>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</si>
  <si>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</si>
  <si>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</si>
  <si>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</si>
  <si>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</si>
  <si>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</si>
  <si>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</si>
  <si>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</si>
  <si>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</si>
  <si>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</si>
  <si>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</si>
  <si>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</si>
  <si>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</si>
  <si>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</si>
  <si>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</si>
  <si>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</si>
  <si>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</si>
  <si>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</si>
  <si>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</si>
  <si>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</si>
  <si>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</si>
  <si>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</si>
  <si>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</si>
  <si>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</si>
  <si>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</si>
  <si>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</si>
  <si>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</si>
  <si>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</si>
  <si>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</si>
  <si>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</si>
  <si>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</si>
  <si>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</si>
  <si>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</si>
  <si>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</si>
  <si>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</si>
  <si>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</si>
  <si>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</si>
  <si>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</si>
  <si>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</si>
  <si>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</si>
  <si>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</si>
  <si>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</si>
  <si>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</si>
  <si>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</si>
  <si>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</si>
  <si>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</si>
  <si>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</si>
  <si>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</si>
  <si>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</si>
  <si>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</si>
  <si>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</si>
  <si>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</si>
  <si>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</si>
  <si>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</si>
  <si>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</si>
  <si>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</si>
  <si>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</si>
  <si>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</si>
  <si>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</si>
  <si>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</si>
  <si>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</si>
  <si>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</si>
  <si>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</si>
  <si>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</si>
  <si>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</si>
  <si>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</si>
  <si>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</si>
  <si>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</si>
  <si>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</si>
  <si>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</si>
  <si>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</si>
  <si>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</si>
  <si>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</si>
  <si>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</si>
  <si>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</si>
  <si>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</si>
  <si>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</si>
  <si>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</si>
  <si>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</si>
  <si>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</si>
  <si>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</si>
  <si>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</si>
  <si>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</si>
  <si>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</si>
  <si>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</si>
  <si>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</si>
  <si>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</si>
  <si>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</si>
  <si>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</si>
  <si>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</si>
  <si>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</si>
  <si>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</si>
  <si>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</si>
  <si>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</si>
  <si>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</si>
  <si>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</si>
  <si>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</si>
  <si>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</si>
  <si>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</si>
  <si>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</si>
  <si>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</si>
  <si>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</si>
  <si>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</si>
  <si>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</si>
  <si>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</si>
  <si>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</si>
  <si>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</si>
  <si>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</si>
  <si>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</si>
  <si>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</si>
  <si>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</si>
  <si>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</si>
  <si>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</si>
  <si>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</si>
  <si>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</si>
  <si>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</si>
  <si>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</si>
  <si>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</si>
  <si>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</si>
  <si>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</si>
  <si>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</si>
  <si>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</si>
  <si>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</si>
  <si>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</si>
  <si>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</si>
  <si>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</si>
  <si>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</si>
  <si>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</si>
  <si>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</si>
  <si>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</si>
  <si>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</si>
  <si>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</si>
  <si>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</si>
  <si>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</si>
  <si>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</si>
  <si>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</si>
  <si>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</si>
  <si>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</si>
  <si>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</si>
  <si>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</si>
  <si>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</si>
  <si>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</si>
  <si>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</si>
  <si>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</si>
  <si>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</si>
  <si>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</si>
  <si>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</si>
  <si>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</si>
  <si>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</si>
  <si>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</si>
  <si>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</si>
  <si>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</si>
  <si>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</si>
  <si>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</si>
  <si>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</si>
  <si>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</si>
  <si>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</si>
  <si>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</si>
  <si>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</si>
  <si>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</si>
  <si>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</si>
  <si>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</si>
  <si>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</si>
  <si>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</si>
  <si>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</si>
  <si>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</si>
  <si>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</si>
  <si>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</si>
  <si>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</si>
  <si>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</si>
  <si>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</si>
  <si>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</si>
  <si>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</si>
  <si>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</si>
  <si>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</si>
  <si>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</si>
  <si>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</si>
  <si>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</si>
  <si>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</si>
  <si>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</si>
  <si>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</si>
  <si>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</si>
  <si>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</si>
  <si>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</si>
  <si>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</si>
  <si>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</si>
  <si>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</si>
  <si>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</si>
  <si>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</si>
  <si>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</si>
  <si>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</si>
  <si>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</si>
  <si>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</si>
  <si>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</si>
  <si>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</si>
  <si>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</si>
  <si>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</si>
  <si>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</si>
  <si>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</si>
  <si>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</si>
  <si>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</si>
  <si>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</si>
  <si>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</si>
  <si>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</si>
  <si>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</si>
  <si>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</si>
  <si>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</si>
  <si>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</si>
  <si>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</si>
  <si>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</si>
  <si>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</si>
  <si>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</si>
  <si>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</si>
  <si>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</si>
  <si>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</si>
  <si>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</si>
  <si>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</si>
  <si>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</si>
  <si>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</si>
  <si>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</si>
  <si>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</si>
  <si>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</si>
  <si>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</si>
  <si>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</si>
  <si>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</si>
  <si>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</si>
  <si>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</si>
  <si>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</si>
  <si>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</si>
  <si>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</si>
  <si>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</si>
  <si>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</si>
  <si>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</si>
  <si>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</si>
  <si>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</si>
  <si>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</si>
  <si>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</si>
  <si>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</si>
  <si>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</si>
  <si>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</si>
  <si>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</si>
  <si>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</si>
  <si>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</si>
  <si>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</si>
  <si>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</si>
  <si>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</si>
  <si>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</si>
  <si>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</si>
  <si>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</si>
  <si>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</si>
  <si>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</si>
  <si>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</si>
  <si>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</si>
  <si>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</si>
  <si>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</si>
  <si>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</si>
  <si>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</si>
  <si>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</si>
  <si>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</si>
  <si>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</si>
  <si>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</si>
  <si>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</si>
  <si>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</si>
  <si>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</si>
  <si>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</si>
  <si>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</si>
  <si>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</si>
  <si>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</si>
  <si>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</si>
  <si>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</si>
  <si>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</si>
  <si>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</si>
  <si>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</si>
  <si>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</si>
  <si>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</si>
  <si>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</si>
  <si>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</si>
  <si>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</si>
  <si>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</si>
  <si>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</si>
  <si>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</si>
  <si>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</si>
  <si>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</si>
  <si>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</si>
  <si>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</si>
  <si>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</si>
  <si>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</si>
  <si>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</si>
  <si>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</si>
  <si>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</si>
  <si>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</si>
  <si>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</si>
  <si>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</si>
  <si>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</si>
  <si>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</si>
  <si>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</si>
  <si>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</si>
  <si>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</si>
  <si>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</si>
  <si>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</si>
  <si>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</si>
  <si>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</si>
  <si>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</si>
  <si>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</si>
  <si>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</si>
  <si>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</si>
  <si>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</si>
  <si>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</si>
  <si>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</si>
  <si>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</si>
  <si>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</si>
  <si>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</si>
  <si>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</si>
  <si>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</si>
  <si>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</si>
  <si>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</si>
  <si>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</si>
  <si>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</si>
  <si>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</si>
  <si>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</si>
  <si>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</si>
  <si>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</si>
  <si>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</si>
  <si>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</si>
  <si>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</si>
  <si>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</si>
  <si>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</si>
  <si>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</si>
  <si>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</si>
  <si>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</si>
  <si>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</si>
  <si>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</si>
  <si>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</si>
  <si>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</si>
  <si>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</si>
  <si>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</si>
  <si>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</si>
  <si>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</si>
  <si>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</si>
  <si>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</si>
  <si>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</si>
  <si>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</si>
  <si>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</si>
  <si>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</si>
  <si>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</si>
  <si>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</si>
  <si>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</si>
  <si>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</si>
  <si>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</si>
  <si>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</si>
  <si>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</si>
  <si>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</si>
  <si>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</si>
  <si>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</si>
  <si>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</si>
  <si>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</si>
  <si>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</si>
  <si>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</si>
  <si>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</si>
  <si>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</si>
  <si>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</si>
  <si>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</si>
  <si>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</si>
  <si>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</si>
  <si>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</si>
  <si>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</si>
  <si>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</si>
  <si>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</si>
  <si>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</si>
  <si>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</si>
  <si>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</si>
  <si>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</si>
  <si>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</si>
  <si>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</si>
  <si>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</si>
  <si>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</si>
  <si>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</si>
  <si>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</si>
  <si>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</si>
  <si>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</si>
  <si>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</si>
  <si>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</si>
  <si>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</si>
  <si>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</si>
  <si>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</si>
  <si>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</si>
  <si>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</si>
  <si>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</si>
  <si>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</si>
  <si>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</si>
  <si>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</si>
  <si>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</si>
  <si>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</si>
  <si>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</si>
  <si>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</si>
  <si>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</si>
  <si>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</si>
  <si>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</si>
  <si>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</si>
  <si>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</si>
  <si>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</si>
  <si>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</si>
  <si>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</si>
  <si>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</si>
  <si>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</si>
  <si>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</si>
  <si>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</si>
  <si>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</si>
  <si>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</si>
  <si>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</si>
  <si>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</si>
  <si>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</si>
  <si>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</si>
  <si>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</si>
  <si>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</si>
  <si>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</si>
  <si>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</si>
  <si>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</si>
  <si>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</si>
  <si>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</si>
  <si>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</si>
  <si>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</si>
  <si>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</si>
  <si>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</si>
  <si>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</si>
  <si>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</si>
  <si>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</si>
  <si>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</si>
  <si>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</si>
  <si>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</si>
  <si>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</si>
  <si>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</si>
  <si>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</si>
  <si>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</si>
  <si>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</si>
  <si>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</si>
  <si>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</si>
  <si>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</si>
  <si>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</si>
  <si>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</si>
  <si>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</si>
  <si>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</si>
  <si>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</si>
  <si>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</si>
  <si>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</si>
  <si>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</si>
  <si>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</si>
  <si>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</si>
  <si>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</si>
  <si>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</si>
  <si>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</si>
  <si>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</si>
  <si>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</si>
  <si>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</si>
  <si>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</si>
  <si>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</si>
  <si>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</si>
  <si>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</si>
  <si>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</si>
  <si>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</si>
  <si>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</si>
  <si>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</si>
  <si>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</si>
  <si>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</si>
  <si>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</si>
  <si>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</si>
  <si>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</si>
  <si>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</si>
  <si>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</si>
  <si>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</si>
  <si>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</si>
  <si>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</si>
  <si>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</si>
  <si>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</si>
  <si>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</si>
  <si>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</si>
  <si>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</si>
  <si>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</si>
  <si>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</si>
  <si>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</si>
  <si>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</si>
  <si>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</si>
  <si>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</si>
  <si>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</si>
  <si>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</si>
  <si>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</si>
  <si>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</si>
  <si>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</si>
  <si>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</si>
  <si>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</si>
  <si>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</si>
  <si>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</si>
  <si>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</si>
  <si>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</si>
  <si>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</si>
  <si>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</si>
  <si>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</si>
  <si>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</si>
  <si>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</si>
  <si>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</si>
  <si>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</si>
  <si>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</si>
  <si>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</si>
  <si>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</si>
  <si>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</si>
  <si>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</si>
  <si>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</si>
  <si>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</si>
  <si>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</si>
  <si>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</si>
  <si>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</si>
  <si>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</si>
  <si>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</si>
  <si>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</si>
  <si>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</si>
  <si>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</si>
  <si>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</si>
  <si>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</si>
  <si>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</si>
  <si>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</si>
  <si>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</si>
  <si>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</si>
  <si>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</si>
  <si>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</si>
  <si>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</si>
  <si>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</si>
  <si>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</si>
  <si>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</si>
  <si>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</si>
  <si>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</si>
  <si>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</si>
  <si>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</si>
  <si>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</si>
  <si>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</si>
  <si>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</si>
  <si>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</si>
  <si>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</si>
  <si>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</si>
  <si>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</si>
  <si>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</si>
  <si>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</si>
  <si>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</si>
  <si>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</si>
  <si>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</si>
  <si>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</si>
  <si>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</si>
  <si>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</si>
  <si>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</si>
  <si>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</si>
  <si>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</si>
  <si>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</si>
  <si>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</si>
  <si>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</si>
  <si>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</si>
  <si>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</si>
  <si>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</si>
  <si>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</si>
  <si>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</si>
  <si>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</si>
  <si>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</si>
  <si>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</si>
  <si>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</si>
  <si>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</si>
  <si>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</si>
  <si>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</si>
  <si>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</si>
  <si>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</si>
  <si>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</si>
  <si>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</si>
  <si>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</si>
  <si>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</si>
  <si>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</si>
  <si>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</si>
  <si>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</si>
  <si>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</si>
  <si>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</si>
  <si>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</si>
  <si>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</si>
  <si>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</si>
  <si>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</si>
  <si>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</si>
  <si>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</si>
  <si>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</si>
  <si>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</si>
  <si>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</si>
  <si>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</si>
  <si>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</si>
  <si>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</si>
  <si>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</si>
  <si>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</si>
  <si>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</si>
  <si>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</si>
  <si>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</si>
  <si>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</si>
  <si>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</si>
  <si>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</si>
  <si>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</si>
  <si>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</si>
  <si>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</si>
  <si>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</si>
  <si>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</si>
  <si>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</si>
  <si>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</si>
  <si>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</si>
  <si>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</si>
  <si>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</si>
  <si>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</si>
  <si>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</si>
  <si>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</si>
  <si>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</si>
  <si>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</si>
  <si>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</si>
  <si>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</si>
  <si>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</si>
  <si>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</si>
  <si>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</si>
  <si>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</si>
  <si>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</si>
  <si>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</si>
  <si>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</si>
  <si>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</si>
  <si>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</si>
  <si>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</si>
  <si>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</si>
  <si>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</si>
  <si>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</si>
  <si>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</si>
  <si>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</si>
  <si>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</si>
  <si>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</si>
  <si>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</si>
  <si>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</si>
  <si>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</si>
  <si>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</si>
  <si>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</si>
  <si>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</si>
  <si>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</si>
  <si>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</si>
  <si>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</si>
  <si>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</si>
  <si>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</si>
  <si>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</si>
  <si>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</si>
  <si>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</si>
  <si>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</si>
  <si>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</si>
  <si>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</si>
  <si>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</si>
  <si>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</si>
  <si>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</si>
  <si>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</si>
  <si>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</si>
  <si>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</si>
  <si>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</si>
  <si>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</si>
  <si>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</si>
  <si>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</si>
  <si>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</si>
  <si>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</si>
  <si>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</si>
  <si>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</si>
  <si>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</si>
  <si>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</si>
  <si>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</si>
  <si>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</si>
  <si>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</si>
  <si>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</si>
  <si>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</si>
  <si>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</si>
  <si>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</si>
  <si>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</si>
  <si>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</si>
  <si>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</si>
  <si>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</si>
  <si>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</si>
  <si>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</si>
  <si>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</si>
  <si>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</si>
  <si>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</si>
  <si>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</si>
  <si>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</si>
  <si>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</si>
  <si>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</si>
  <si>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</si>
  <si>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</si>
  <si>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</si>
  <si>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</si>
  <si>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</si>
  <si>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</si>
  <si>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</si>
  <si>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</si>
  <si>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</si>
  <si>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</si>
  <si>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</si>
  <si>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</si>
  <si>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</si>
  <si>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</si>
  <si>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</si>
  <si>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</si>
  <si>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</si>
  <si>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</si>
  <si>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</si>
  <si>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</si>
  <si>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</si>
  <si>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</si>
  <si>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</si>
  <si>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</si>
  <si>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</si>
  <si>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</si>
  <si>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</si>
  <si>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</si>
  <si>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</si>
  <si>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</si>
  <si>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</si>
  <si>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</si>
  <si>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</si>
  <si>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</si>
  <si>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</si>
  <si>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</si>
  <si>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</si>
  <si>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</si>
  <si>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</si>
  <si>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</si>
  <si>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</si>
  <si>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</si>
  <si>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</si>
  <si>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</si>
  <si>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</si>
  <si>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</si>
  <si>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</si>
  <si>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</si>
  <si>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</si>
  <si>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</si>
  <si>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</si>
  <si>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</si>
  <si>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</si>
  <si>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</si>
  <si>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</si>
  <si>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</si>
  <si>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</si>
  <si>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</si>
  <si>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</si>
  <si>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</si>
  <si>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</si>
  <si>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</si>
  <si>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</si>
  <si>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</si>
  <si>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</si>
  <si>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</si>
  <si>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</si>
  <si>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</si>
  <si>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</si>
  <si>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</si>
  <si>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</si>
  <si>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</si>
  <si>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</si>
  <si>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</si>
  <si>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</si>
  <si>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</si>
  <si>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</si>
  <si>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</si>
  <si>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</si>
  <si>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</si>
  <si>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</si>
  <si>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</si>
  <si>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</si>
  <si>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</si>
  <si>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</si>
  <si>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</si>
  <si>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</si>
  <si>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</si>
  <si>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</si>
  <si>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</si>
  <si>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</si>
  <si>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</si>
  <si>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</si>
  <si>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</si>
  <si>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</si>
  <si>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</si>
  <si>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</si>
  <si>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</si>
  <si>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</si>
  <si>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</si>
  <si>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</si>
  <si>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</si>
  <si>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</si>
  <si>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</si>
  <si>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</si>
  <si>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</si>
  <si>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</si>
  <si>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</si>
  <si>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</si>
  <si>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</si>
  <si>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</si>
  <si>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</si>
  <si>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</si>
  <si>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</si>
  <si>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</si>
  <si>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</si>
  <si>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</si>
  <si>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</si>
  <si>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</si>
  <si>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</si>
  <si>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</si>
  <si>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</si>
  <si>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</si>
  <si>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</si>
  <si>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</si>
  <si>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</si>
  <si>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</si>
  <si>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</si>
  <si>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</si>
  <si>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</si>
  <si>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</si>
  <si>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</si>
  <si>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</si>
  <si>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</si>
  <si>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</si>
  <si>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</si>
  <si>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</si>
  <si>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</si>
  <si>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</si>
  <si>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</si>
  <si>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</si>
  <si>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</si>
  <si>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</si>
  <si>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</si>
  <si>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</si>
  <si>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</si>
  <si>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</si>
  <si>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</si>
  <si>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</si>
  <si>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</si>
  <si>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</si>
  <si>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</si>
  <si>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</si>
  <si>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</si>
  <si>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</si>
  <si>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</si>
  <si>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</si>
  <si>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</si>
  <si>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</si>
  <si>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</si>
  <si>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</si>
  <si>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</si>
  <si>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</si>
  <si>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</si>
  <si>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</si>
  <si>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</si>
  <si>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</si>
  <si>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</si>
  <si>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</si>
  <si>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</si>
  <si>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</si>
  <si>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</si>
  <si>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</si>
  <si>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</si>
  <si>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</si>
  <si>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</si>
  <si>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</si>
  <si>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</si>
  <si>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</si>
  <si>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</si>
  <si>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</si>
  <si>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</si>
  <si>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</si>
  <si>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</si>
  <si>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</si>
  <si>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</si>
  <si>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</si>
  <si>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</si>
  <si>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</si>
  <si>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</si>
  <si>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</si>
  <si>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</si>
  <si>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</si>
  <si>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</si>
  <si>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</si>
  <si>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</si>
  <si>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</si>
  <si>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</si>
  <si>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</si>
  <si>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</si>
  <si>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</si>
  <si>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</si>
  <si>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</si>
  <si>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</si>
  <si>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</si>
  <si>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</si>
  <si>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</si>
  <si>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</si>
  <si>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</si>
  <si>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</si>
  <si>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</si>
  <si>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</si>
  <si>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</si>
  <si>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</si>
  <si>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</si>
  <si>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</si>
  <si>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</si>
  <si>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</si>
  <si>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</si>
  <si>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</si>
  <si>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</si>
  <si>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</si>
  <si>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</si>
  <si>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</si>
  <si>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</si>
  <si>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</si>
  <si>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</si>
  <si>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</si>
  <si>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</si>
  <si>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</si>
  <si>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</si>
  <si>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</si>
  <si>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</si>
  <si>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</si>
  <si>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</si>
  <si>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</si>
  <si>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</si>
  <si>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</si>
  <si>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</si>
  <si>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</si>
  <si>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</si>
  <si>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</si>
  <si>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</si>
  <si>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</si>
  <si>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</si>
  <si>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</si>
  <si>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</si>
  <si>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</si>
  <si>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</si>
  <si>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</si>
  <si>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</si>
  <si>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</si>
  <si>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</si>
  <si>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</si>
  <si>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</si>
  <si>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</si>
  <si>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</si>
  <si>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</si>
  <si>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</si>
  <si>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</si>
  <si>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</si>
  <si>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</si>
  <si>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</si>
  <si>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</si>
  <si>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</si>
  <si>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</si>
  <si>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</si>
  <si>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</si>
  <si>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</si>
  <si>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</si>
  <si>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</si>
  <si>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</si>
  <si>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</si>
  <si>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</si>
  <si>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</si>
  <si>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</si>
  <si>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</si>
  <si>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</si>
  <si>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</si>
  <si>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</si>
  <si>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</si>
  <si>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</si>
  <si>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</si>
  <si>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</si>
  <si>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</si>
  <si>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</si>
  <si>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</si>
  <si>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ZAGREB</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</si>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</sst>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3">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2317131715.4200001</v>
      </c>
      <c r="D2" s="7">
        <f>'PR-RAS'!E6</f>
        <v>2545430830.5</v>
      </c>
      <c r="E2" s="7">
        <v>0</v>
      </c>
      <c r="F2" s="7">
        <v>0</v>
      </c>
      <c r="G2" s="8">
        <f t="shared" ref="G2:G274" si="0">(B2/1000)*(C2*1+D2*2)</f>
        <v>7407993.3764200006</v>
      </c>
      <c r="H2" s="8">
        <f t="shared" ref="H2:H274" si="1">ABS(C2-ROUND(C2,0))+ABS(D2-ROUND(D2,0))</f>
        <v>0.92000007629394531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1274298452.22</v>
      </c>
      <c r="D3" s="2">
        <f>'PR-RAS'!E7</f>
        <v>1409833148.78</v>
      </c>
      <c r="E3" s="2">
        <v>0</v>
      </c>
      <c r="F3" s="2">
        <v>0</v>
      </c>
      <c r="G3" s="3">
        <f t="shared" si="0"/>
        <v>8187929.4995599994</v>
      </c>
      <c r="H3" s="3">
        <f t="shared" si="1"/>
        <v>0.44000005722045898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1209441868.1599998</v>
      </c>
      <c r="D4" s="2">
        <f>'PR-RAS'!E8</f>
        <v>1345986665</v>
      </c>
      <c r="E4" s="2">
        <v>0</v>
      </c>
      <c r="F4" s="2">
        <v>0</v>
      </c>
      <c r="G4" s="3">
        <f t="shared" si="0"/>
        <v>11704245.59448</v>
      </c>
      <c r="H4" s="3">
        <f t="shared" si="1"/>
        <v>0.15999984741210938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1044858882.1</v>
      </c>
      <c r="D5" s="2">
        <f>'PR-RAS'!E9</f>
        <v>1163398162.6400001</v>
      </c>
      <c r="E5" s="2">
        <v>0</v>
      </c>
      <c r="F5" s="2">
        <v>0</v>
      </c>
      <c r="G5" s="3">
        <f t="shared" si="0"/>
        <v>13486620.82952</v>
      </c>
      <c r="H5" s="3">
        <f t="shared" si="1"/>
        <v>0.45999991893768311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65963436.299999997</v>
      </c>
      <c r="D6" s="2">
        <f>'PR-RAS'!E10</f>
        <v>70397662.030000001</v>
      </c>
      <c r="E6" s="2">
        <v>0</v>
      </c>
      <c r="F6" s="2">
        <v>0</v>
      </c>
      <c r="G6" s="3">
        <f t="shared" si="0"/>
        <v>1033793.8018000001</v>
      </c>
      <c r="H6" s="3">
        <f t="shared" si="1"/>
        <v>0.32999999821186066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32957636.059999999</v>
      </c>
      <c r="D7" s="2">
        <f>'PR-RAS'!E11</f>
        <v>43578780.549999997</v>
      </c>
      <c r="E7" s="2">
        <v>0</v>
      </c>
      <c r="F7" s="2">
        <v>0</v>
      </c>
      <c r="G7" s="3">
        <f t="shared" si="0"/>
        <v>720691.18296000001</v>
      </c>
      <c r="H7" s="3">
        <f t="shared" si="1"/>
        <v>0.51000000163912773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138805048.96000001</v>
      </c>
      <c r="D8" s="2">
        <f>'PR-RAS'!E12</f>
        <v>150687364.25999999</v>
      </c>
      <c r="E8" s="2">
        <v>0</v>
      </c>
      <c r="F8" s="2">
        <v>0</v>
      </c>
      <c r="G8" s="3">
        <f t="shared" si="0"/>
        <v>3081258.4423600002</v>
      </c>
      <c r="H8" s="3">
        <f t="shared" si="1"/>
        <v>0.29999998211860657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20485064.07</v>
      </c>
      <c r="D9" s="2">
        <f>'PR-RAS'!E13</f>
        <v>24773447.719999999</v>
      </c>
      <c r="E9" s="2">
        <v>0</v>
      </c>
      <c r="F9" s="2">
        <v>0</v>
      </c>
      <c r="G9" s="3">
        <f t="shared" si="0"/>
        <v>560255.67607999989</v>
      </c>
      <c r="H9" s="3">
        <f t="shared" si="1"/>
        <v>0.35000000149011612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334768.58</v>
      </c>
      <c r="D10" s="2">
        <f>'PR-RAS'!E14</f>
        <v>162319.67999999999</v>
      </c>
      <c r="E10" s="2">
        <v>0</v>
      </c>
      <c r="F10" s="2">
        <v>0</v>
      </c>
      <c r="G10" s="3">
        <f t="shared" si="0"/>
        <v>5934.6714599999987</v>
      </c>
      <c r="H10" s="3">
        <f t="shared" si="1"/>
        <v>0.73999999999068677</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93962967.909999996</v>
      </c>
      <c r="D11" s="2">
        <f>'PR-RAS'!E15</f>
        <v>107011071.88</v>
      </c>
      <c r="E11" s="2">
        <v>0</v>
      </c>
      <c r="F11" s="2">
        <v>0</v>
      </c>
      <c r="G11" s="3">
        <f t="shared" si="0"/>
        <v>3079851.1166999997</v>
      </c>
      <c r="H11" s="3">
        <f t="shared" si="1"/>
        <v>0.21000000834465027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51932823.18</v>
      </c>
      <c r="D19" s="2">
        <f>'PR-RAS'!E23</f>
        <v>49620865.109999999</v>
      </c>
      <c r="E19" s="2">
        <v>0</v>
      </c>
      <c r="F19" s="2">
        <v>0</v>
      </c>
      <c r="G19" s="3">
        <f t="shared" si="0"/>
        <v>2721141.9611999998</v>
      </c>
      <c r="H19" s="3">
        <f t="shared" si="1"/>
        <v>0.28999999910593033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422855.65</v>
      </c>
      <c r="D20" s="2">
        <f>'PR-RAS'!E24</f>
        <v>1141101.67</v>
      </c>
      <c r="E20" s="2">
        <v>0</v>
      </c>
      <c r="F20" s="2">
        <v>0</v>
      </c>
      <c r="G20" s="3">
        <f t="shared" si="0"/>
        <v>51396.120809999993</v>
      </c>
      <c r="H20" s="3">
        <f t="shared" si="1"/>
        <v>0.68000000005122274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545370.42000000004</v>
      </c>
      <c r="D21" s="2">
        <f>'PR-RAS'!E25</f>
        <v>517957.31</v>
      </c>
      <c r="E21" s="2">
        <v>0</v>
      </c>
      <c r="F21" s="2">
        <v>0</v>
      </c>
      <c r="G21" s="3">
        <f t="shared" si="0"/>
        <v>31625.700800000002</v>
      </c>
      <c r="H21" s="3">
        <f t="shared" si="1"/>
        <v>0.73000000003958121</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50964597.109999999</v>
      </c>
      <c r="D23" s="2">
        <f>'PR-RAS'!E27</f>
        <v>47961806.130000003</v>
      </c>
      <c r="E23" s="2">
        <v>0</v>
      </c>
      <c r="F23" s="2">
        <v>0</v>
      </c>
      <c r="G23" s="3">
        <f t="shared" si="0"/>
        <v>3231540.6061399998</v>
      </c>
      <c r="H23" s="3">
        <f t="shared" si="1"/>
        <v>0.24000000208616257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12923760.880000001</v>
      </c>
      <c r="D25" s="2">
        <f>'PR-RAS'!E29</f>
        <v>14225618.670000002</v>
      </c>
      <c r="E25" s="2">
        <v>0</v>
      </c>
      <c r="F25" s="2">
        <v>0</v>
      </c>
      <c r="G25" s="3">
        <f t="shared" si="0"/>
        <v>992999.95728000021</v>
      </c>
      <c r="H25" s="3">
        <f t="shared" si="1"/>
        <v>0.44999999739229679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41066.879999999997</v>
      </c>
      <c r="D27" s="2">
        <f>'PR-RAS'!E31</f>
        <v>46057.72</v>
      </c>
      <c r="E27" s="2">
        <v>0</v>
      </c>
      <c r="F27" s="2">
        <v>0</v>
      </c>
      <c r="G27" s="3">
        <f t="shared" si="0"/>
        <v>3462.7403199999999</v>
      </c>
      <c r="H27" s="3">
        <f t="shared" si="1"/>
        <v>0.40000000000145519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12859978.810000001</v>
      </c>
      <c r="D29" s="2">
        <f>'PR-RAS'!E33</f>
        <v>14159123.640000001</v>
      </c>
      <c r="E29" s="2">
        <v>0</v>
      </c>
      <c r="F29" s="2">
        <v>0</v>
      </c>
      <c r="G29" s="3">
        <f t="shared" si="0"/>
        <v>1152990.3305200001</v>
      </c>
      <c r="H29" s="3">
        <f t="shared" si="1"/>
        <v>0.54999999888241291</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22715.19</v>
      </c>
      <c r="D31" s="2">
        <f>'PR-RAS'!E35</f>
        <v>20437.310000000001</v>
      </c>
      <c r="E31" s="2">
        <v>0</v>
      </c>
      <c r="F31" s="2">
        <v>0</v>
      </c>
      <c r="G31" s="3">
        <f t="shared" si="0"/>
        <v>1907.6942999999999</v>
      </c>
      <c r="H31" s="3">
        <f t="shared" si="1"/>
        <v>0.5</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509000300.53000003</v>
      </c>
      <c r="D45" s="2">
        <f>'PR-RAS'!E49</f>
        <v>565671629.47000003</v>
      </c>
      <c r="E45" s="2">
        <v>0</v>
      </c>
      <c r="F45" s="2">
        <v>0</v>
      </c>
      <c r="G45" s="3">
        <f t="shared" si="0"/>
        <v>72175116.616679996</v>
      </c>
      <c r="H45" s="3">
        <f t="shared" si="1"/>
        <v>0.93999999761581421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40023.11</v>
      </c>
      <c r="D46" s="2">
        <f>'PR-RAS'!E50</f>
        <v>98632.34</v>
      </c>
      <c r="E46" s="2">
        <v>0</v>
      </c>
      <c r="F46" s="2">
        <v>0</v>
      </c>
      <c r="G46" s="3">
        <f t="shared" si="0"/>
        <v>10677.95055</v>
      </c>
      <c r="H46" s="3">
        <f t="shared" si="1"/>
        <v>0.44999999999708962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40023.11</v>
      </c>
      <c r="D47" s="2">
        <f>'PR-RAS'!E51</f>
        <v>98632.34</v>
      </c>
      <c r="E47" s="2">
        <v>0</v>
      </c>
      <c r="F47" s="2">
        <v>0</v>
      </c>
      <c r="G47" s="3">
        <f t="shared" si="0"/>
        <v>10915.238339999998</v>
      </c>
      <c r="H47" s="3">
        <f t="shared" si="1"/>
        <v>0.44999999999708962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2176294.16</v>
      </c>
      <c r="D49" s="2">
        <f>'PR-RAS'!E53</f>
        <v>1067432.48</v>
      </c>
      <c r="E49" s="2">
        <v>0</v>
      </c>
      <c r="F49" s="2">
        <v>0</v>
      </c>
      <c r="G49" s="3">
        <f t="shared" si="0"/>
        <v>206935.63776000001</v>
      </c>
      <c r="H49" s="3">
        <f t="shared" si="1"/>
        <v>0.64000000013038516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536151.03</v>
      </c>
      <c r="D50" s="2">
        <f>'PR-RAS'!E54</f>
        <v>266514.13</v>
      </c>
      <c r="E50" s="2">
        <v>0</v>
      </c>
      <c r="F50" s="2">
        <v>0</v>
      </c>
      <c r="G50" s="3">
        <f t="shared" si="0"/>
        <v>52389.785210000002</v>
      </c>
      <c r="H50" s="3">
        <f t="shared" si="1"/>
        <v>0.16000000003259629</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1640143.13</v>
      </c>
      <c r="D52" s="2">
        <f>'PR-RAS'!E56</f>
        <v>800918.35</v>
      </c>
      <c r="E52" s="2">
        <v>0</v>
      </c>
      <c r="F52" s="2">
        <v>0</v>
      </c>
      <c r="G52" s="3">
        <f t="shared" si="0"/>
        <v>165340.97133</v>
      </c>
      <c r="H52" s="3">
        <f t="shared" si="1"/>
        <v>0.47999999986495823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31544265.089999996</v>
      </c>
      <c r="D54" s="2">
        <f>'PR-RAS'!E58</f>
        <v>16570969.449999999</v>
      </c>
      <c r="E54" s="2">
        <v>0</v>
      </c>
      <c r="F54" s="2">
        <v>0</v>
      </c>
      <c r="G54" s="3">
        <f t="shared" si="0"/>
        <v>3428368.8114699996</v>
      </c>
      <c r="H54" s="3">
        <f t="shared" si="1"/>
        <v>0.53999999538064003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17552748.899999999</v>
      </c>
      <c r="D55" s="2">
        <f>'PR-RAS'!E59</f>
        <v>14211251.07</v>
      </c>
      <c r="E55" s="2">
        <v>0</v>
      </c>
      <c r="F55" s="2">
        <v>0</v>
      </c>
      <c r="G55" s="3">
        <f t="shared" si="0"/>
        <v>2482663.5561600002</v>
      </c>
      <c r="H55" s="3">
        <f t="shared" si="1"/>
        <v>0.17000000178813934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13991516.189999999</v>
      </c>
      <c r="D56" s="2">
        <f>'PR-RAS'!E60</f>
        <v>2359718.38</v>
      </c>
      <c r="E56" s="2">
        <v>0</v>
      </c>
      <c r="F56" s="2">
        <v>0</v>
      </c>
      <c r="G56" s="3">
        <f t="shared" si="0"/>
        <v>1029102.4122499999</v>
      </c>
      <c r="H56" s="3">
        <f t="shared" si="1"/>
        <v>0.56999999936670065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3029410.02</v>
      </c>
      <c r="D57" s="2">
        <f>'PR-RAS'!E61</f>
        <v>1178072.76</v>
      </c>
      <c r="E57" s="2">
        <v>0</v>
      </c>
      <c r="F57" s="2">
        <v>0</v>
      </c>
      <c r="G57" s="3">
        <f t="shared" si="0"/>
        <v>301591.11024000001</v>
      </c>
      <c r="H57" s="3">
        <f t="shared" si="1"/>
        <v>0.26000000000931323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2563300.04</v>
      </c>
      <c r="D58" s="2">
        <f>'PR-RAS'!E62</f>
        <v>507644.55</v>
      </c>
      <c r="E58" s="2">
        <v>0</v>
      </c>
      <c r="F58" s="2">
        <v>0</v>
      </c>
      <c r="G58" s="3">
        <f t="shared" si="0"/>
        <v>203979.58098000003</v>
      </c>
      <c r="H58" s="3">
        <f t="shared" si="1"/>
        <v>0.49000000004889444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466109.98</v>
      </c>
      <c r="D59" s="2">
        <f>'PR-RAS'!E63</f>
        <v>670428.21</v>
      </c>
      <c r="E59" s="2">
        <v>0</v>
      </c>
      <c r="F59" s="2">
        <v>0</v>
      </c>
      <c r="G59" s="3">
        <f t="shared" si="0"/>
        <v>104804.0512</v>
      </c>
      <c r="H59" s="3">
        <f t="shared" si="1"/>
        <v>0.22999999998137355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42349590.380000003</v>
      </c>
      <c r="D60" s="2">
        <f>'PR-RAS'!E64</f>
        <v>47069626.850000001</v>
      </c>
      <c r="E60" s="2">
        <v>0</v>
      </c>
      <c r="F60" s="2">
        <v>0</v>
      </c>
      <c r="G60" s="3">
        <f t="shared" si="0"/>
        <v>8052841.8007200006</v>
      </c>
      <c r="H60" s="3">
        <f t="shared" si="1"/>
        <v>0.5300000011920929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42349590.380000003</v>
      </c>
      <c r="D61" s="2">
        <f>'PR-RAS'!E65</f>
        <v>47069626.850000001</v>
      </c>
      <c r="E61" s="2">
        <v>0</v>
      </c>
      <c r="F61" s="2">
        <v>0</v>
      </c>
      <c r="G61" s="3">
        <f t="shared" si="0"/>
        <v>8189330.6448000008</v>
      </c>
      <c r="H61" s="3">
        <f t="shared" si="1"/>
        <v>0.5300000011920929</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383823674.61000001</v>
      </c>
      <c r="D64" s="2">
        <f>'PR-RAS'!E68</f>
        <v>413714263.5</v>
      </c>
      <c r="E64" s="2">
        <v>0</v>
      </c>
      <c r="F64" s="2">
        <v>0</v>
      </c>
      <c r="G64" s="3">
        <f t="shared" si="0"/>
        <v>76308888.701430008</v>
      </c>
      <c r="H64" s="3">
        <f t="shared" si="1"/>
        <v>0.88999998569488525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368848934.48000002</v>
      </c>
      <c r="D65" s="2">
        <f>'PR-RAS'!E69</f>
        <v>403818802.39999998</v>
      </c>
      <c r="E65" s="2">
        <v>0</v>
      </c>
      <c r="F65" s="2">
        <v>0</v>
      </c>
      <c r="G65" s="3">
        <f t="shared" si="0"/>
        <v>75295138.513919994</v>
      </c>
      <c r="H65" s="3">
        <f t="shared" si="1"/>
        <v>0.87999999523162842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14974740.130000001</v>
      </c>
      <c r="D66" s="2">
        <f>'PR-RAS'!E70</f>
        <v>9895461.0999999996</v>
      </c>
      <c r="E66" s="2">
        <v>0</v>
      </c>
      <c r="F66" s="2">
        <v>0</v>
      </c>
      <c r="G66" s="3">
        <f t="shared" si="0"/>
        <v>2259768.0514500001</v>
      </c>
      <c r="H66" s="3">
        <f t="shared" si="1"/>
        <v>0.23000000044703484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46037043.160000004</v>
      </c>
      <c r="D70" s="2">
        <f>'PR-RAS'!E74</f>
        <v>85972632.090000004</v>
      </c>
      <c r="E70" s="2">
        <v>0</v>
      </c>
      <c r="F70" s="2">
        <v>0</v>
      </c>
      <c r="G70" s="3">
        <f t="shared" si="0"/>
        <v>15040779.206460001</v>
      </c>
      <c r="H70" s="3">
        <f t="shared" si="1"/>
        <v>0.2500000074505806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15718920.310000001</v>
      </c>
      <c r="D71" s="2">
        <f>'PR-RAS'!E75</f>
        <v>22277955.399999999</v>
      </c>
      <c r="E71" s="2">
        <v>0</v>
      </c>
      <c r="F71" s="2">
        <v>0</v>
      </c>
      <c r="G71" s="3">
        <f t="shared" si="0"/>
        <v>4219238.1777000008</v>
      </c>
      <c r="H71" s="3">
        <f t="shared" si="1"/>
        <v>0.70999999903142452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30318122.850000001</v>
      </c>
      <c r="D72" s="2">
        <f>'PR-RAS'!E76</f>
        <v>63694676.689999998</v>
      </c>
      <c r="E72" s="2">
        <v>0</v>
      </c>
      <c r="F72" s="2">
        <v>0</v>
      </c>
      <c r="G72" s="3">
        <f t="shared" si="0"/>
        <v>11197230.812329998</v>
      </c>
      <c r="H72" s="3">
        <f t="shared" si="1"/>
        <v>0.46000000089406967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71321416.480000004</v>
      </c>
      <c r="D78" s="2">
        <f>'PR-RAS'!E82</f>
        <v>76364857.190000013</v>
      </c>
      <c r="E78" s="2">
        <v>0</v>
      </c>
      <c r="F78" s="2">
        <v>0</v>
      </c>
      <c r="G78" s="3">
        <f t="shared" si="0"/>
        <v>17251937.076220002</v>
      </c>
      <c r="H78" s="3">
        <f t="shared" si="1"/>
        <v>0.67000001668930054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5229677.0600000005</v>
      </c>
      <c r="D79" s="2">
        <f>'PR-RAS'!E83</f>
        <v>2258596.31</v>
      </c>
      <c r="E79" s="2">
        <v>0</v>
      </c>
      <c r="F79" s="2">
        <v>0</v>
      </c>
      <c r="G79" s="3">
        <f t="shared" si="0"/>
        <v>760255.83503999992</v>
      </c>
      <c r="H79" s="3">
        <f t="shared" si="1"/>
        <v>0.37000000057742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10850.82</v>
      </c>
      <c r="D80" s="2">
        <f>'PR-RAS'!E84</f>
        <v>10102.06</v>
      </c>
      <c r="E80" s="2">
        <v>0</v>
      </c>
      <c r="F80" s="2">
        <v>0</v>
      </c>
      <c r="G80" s="3">
        <f t="shared" si="0"/>
        <v>2453.3402599999999</v>
      </c>
      <c r="H80" s="3">
        <f t="shared" si="1"/>
        <v>0.23999999999978172</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4197445.03</v>
      </c>
      <c r="D81" s="2">
        <f>'PR-RAS'!E85</f>
        <v>2002792.16</v>
      </c>
      <c r="E81" s="2">
        <v>0</v>
      </c>
      <c r="F81" s="2">
        <v>0</v>
      </c>
      <c r="G81" s="3">
        <f t="shared" si="0"/>
        <v>656242.348</v>
      </c>
      <c r="H81" s="3">
        <f t="shared" si="1"/>
        <v>0.19000000017695129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936613.59</v>
      </c>
      <c r="D82" s="2">
        <f>'PR-RAS'!E86</f>
        <v>194353.99</v>
      </c>
      <c r="E82" s="2">
        <v>0</v>
      </c>
      <c r="F82" s="2">
        <v>0</v>
      </c>
      <c r="G82" s="3">
        <f t="shared" si="0"/>
        <v>107351.04716999999</v>
      </c>
      <c r="H82" s="3">
        <f t="shared" si="1"/>
        <v>0.42000000004190952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950.4</v>
      </c>
      <c r="D83" s="2">
        <f>'PR-RAS'!E87</f>
        <v>317.58</v>
      </c>
      <c r="E83" s="2">
        <v>0</v>
      </c>
      <c r="F83" s="2">
        <v>0</v>
      </c>
      <c r="G83" s="3">
        <f t="shared" si="0"/>
        <v>130.01591999999999</v>
      </c>
      <c r="H83" s="3">
        <f t="shared" si="1"/>
        <v>0.81999999999999318</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78122.559999999998</v>
      </c>
      <c r="D84" s="2">
        <f>'PR-RAS'!E88</f>
        <v>51008.84</v>
      </c>
      <c r="E84" s="2">
        <v>0</v>
      </c>
      <c r="F84" s="2">
        <v>0</v>
      </c>
      <c r="G84" s="3">
        <f t="shared" si="0"/>
        <v>14951.63992</v>
      </c>
      <c r="H84" s="3">
        <f t="shared" si="1"/>
        <v>0.60000000000582077</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5686.92</v>
      </c>
      <c r="D85" s="2">
        <f>'PR-RAS'!E89</f>
        <v>0</v>
      </c>
      <c r="E85" s="2">
        <v>0</v>
      </c>
      <c r="F85" s="2">
        <v>0</v>
      </c>
      <c r="G85" s="3">
        <f t="shared" si="0"/>
        <v>477.70128000000005</v>
      </c>
      <c r="H85" s="3">
        <f t="shared" si="1"/>
        <v>7.999999999992724E-2</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7.74</v>
      </c>
      <c r="D86" s="2">
        <f>'PR-RAS'!E90</f>
        <v>21.68</v>
      </c>
      <c r="E86" s="2">
        <v>0</v>
      </c>
      <c r="F86" s="2">
        <v>0</v>
      </c>
      <c r="G86" s="3">
        <f t="shared" si="0"/>
        <v>4.3435000000000006</v>
      </c>
      <c r="H86" s="3">
        <f t="shared" si="1"/>
        <v>0.58000000000000007</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66088985.450000003</v>
      </c>
      <c r="D87" s="2">
        <f>'PR-RAS'!E91</f>
        <v>74102532.550000012</v>
      </c>
      <c r="E87" s="2">
        <v>0</v>
      </c>
      <c r="F87" s="2">
        <v>0</v>
      </c>
      <c r="G87" s="3">
        <f t="shared" si="0"/>
        <v>18429288.3473</v>
      </c>
      <c r="H87" s="3">
        <f t="shared" si="1"/>
        <v>0.89999999105930328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4733229.45</v>
      </c>
      <c r="D88" s="2">
        <f>'PR-RAS'!E92</f>
        <v>6160042.9100000001</v>
      </c>
      <c r="E88" s="2">
        <v>0</v>
      </c>
      <c r="F88" s="2">
        <v>0</v>
      </c>
      <c r="G88" s="3">
        <f t="shared" si="0"/>
        <v>1483638.4284899998</v>
      </c>
      <c r="H88" s="3">
        <f t="shared" si="1"/>
        <v>0.5400000000372529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19843689.690000001</v>
      </c>
      <c r="D89" s="2">
        <f>'PR-RAS'!E93</f>
        <v>24137764.690000001</v>
      </c>
      <c r="E89" s="2">
        <v>0</v>
      </c>
      <c r="F89" s="2">
        <v>0</v>
      </c>
      <c r="G89" s="3">
        <f t="shared" si="0"/>
        <v>5994491.2781600002</v>
      </c>
      <c r="H89" s="3">
        <f t="shared" si="1"/>
        <v>0.61999999731779099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7138974.4900000002</v>
      </c>
      <c r="D90" s="2">
        <f>'PR-RAS'!E94</f>
        <v>8274474.71</v>
      </c>
      <c r="E90" s="2">
        <v>0</v>
      </c>
      <c r="F90" s="2">
        <v>0</v>
      </c>
      <c r="G90" s="3">
        <f t="shared" si="0"/>
        <v>2108225.22799</v>
      </c>
      <c r="H90" s="3">
        <f t="shared" si="1"/>
        <v>0.78000000026077032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34193858.890000001</v>
      </c>
      <c r="D91" s="2">
        <f>'PR-RAS'!E95</f>
        <v>35388660.210000001</v>
      </c>
      <c r="E91" s="2">
        <v>0</v>
      </c>
      <c r="F91" s="2">
        <v>0</v>
      </c>
      <c r="G91" s="3">
        <f t="shared" si="0"/>
        <v>9447406.1379000004</v>
      </c>
      <c r="H91" s="3">
        <f t="shared" si="1"/>
        <v>0.32000000029802322</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1357.35</v>
      </c>
      <c r="E92" s="2">
        <v>0</v>
      </c>
      <c r="F92" s="2">
        <v>0</v>
      </c>
      <c r="G92" s="3">
        <f t="shared" si="0"/>
        <v>247.03769999999997</v>
      </c>
      <c r="H92" s="3">
        <f t="shared" si="1"/>
        <v>0.34999999999990905</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179232.93</v>
      </c>
      <c r="D93" s="2">
        <f>'PR-RAS'!E97</f>
        <v>140232.68</v>
      </c>
      <c r="E93" s="2">
        <v>0</v>
      </c>
      <c r="F93" s="2">
        <v>0</v>
      </c>
      <c r="G93" s="3">
        <f t="shared" si="0"/>
        <v>42292.242679999996</v>
      </c>
      <c r="H93" s="3">
        <f t="shared" si="1"/>
        <v>0.39000000001396984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2753.97</v>
      </c>
      <c r="D94" s="2">
        <f>'PR-RAS'!E98</f>
        <v>3728.33</v>
      </c>
      <c r="E94" s="2">
        <v>0</v>
      </c>
      <c r="F94" s="2">
        <v>0</v>
      </c>
      <c r="G94" s="3">
        <f t="shared" si="0"/>
        <v>949.58858999999995</v>
      </c>
      <c r="H94" s="3">
        <f t="shared" si="1"/>
        <v>0.36000000000012733</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2753.97</v>
      </c>
      <c r="D96" s="2">
        <f>'PR-RAS'!E100</f>
        <v>1884.7</v>
      </c>
      <c r="E96" s="2">
        <v>0</v>
      </c>
      <c r="F96" s="2">
        <v>0</v>
      </c>
      <c r="G96" s="3">
        <f t="shared" si="0"/>
        <v>619.72014999999999</v>
      </c>
      <c r="H96" s="3">
        <f t="shared" si="1"/>
        <v>0.33000000000015461</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1843.63</v>
      </c>
      <c r="E98" s="2">
        <v>0</v>
      </c>
      <c r="F98" s="2">
        <v>0</v>
      </c>
      <c r="G98" s="3">
        <f t="shared" si="0"/>
        <v>357.66422000000006</v>
      </c>
      <c r="H98" s="3">
        <f t="shared" si="1"/>
        <v>0.36999999999989086</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223912586.94999999</v>
      </c>
      <c r="D102" s="2">
        <f>'PR-RAS'!E106</f>
        <v>219264966.48000002</v>
      </c>
      <c r="E102" s="2">
        <v>0</v>
      </c>
      <c r="F102" s="2">
        <v>0</v>
      </c>
      <c r="G102" s="3">
        <f t="shared" si="0"/>
        <v>66906694.510910012</v>
      </c>
      <c r="H102" s="3">
        <f t="shared" si="1"/>
        <v>0.53000003099441528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2376675.5499999998</v>
      </c>
      <c r="D103" s="2">
        <f>'PR-RAS'!E107</f>
        <v>2739101.0100000002</v>
      </c>
      <c r="E103" s="2">
        <v>0</v>
      </c>
      <c r="F103" s="2">
        <v>0</v>
      </c>
      <c r="G103" s="3">
        <f t="shared" si="0"/>
        <v>801197.51214000001</v>
      </c>
      <c r="H103" s="3">
        <f t="shared" si="1"/>
        <v>0.46000000042840838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1280326.24</v>
      </c>
      <c r="D105" s="2">
        <f>'PR-RAS'!E109</f>
        <v>1557531.37</v>
      </c>
      <c r="E105" s="2">
        <v>0</v>
      </c>
      <c r="F105" s="2">
        <v>0</v>
      </c>
      <c r="G105" s="3">
        <f t="shared" si="0"/>
        <v>457120.45392</v>
      </c>
      <c r="H105" s="3">
        <f t="shared" si="1"/>
        <v>0.61000000010244548</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441900.79</v>
      </c>
      <c r="D106" s="2">
        <f>'PR-RAS'!E110</f>
        <v>432295.01</v>
      </c>
      <c r="E106" s="2">
        <v>0</v>
      </c>
      <c r="F106" s="2">
        <v>0</v>
      </c>
      <c r="G106" s="3">
        <f t="shared" si="0"/>
        <v>137181.53505000001</v>
      </c>
      <c r="H106" s="3">
        <f t="shared" si="1"/>
        <v>0.22000000003026798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654448.52</v>
      </c>
      <c r="D107" s="2">
        <f>'PR-RAS'!E111</f>
        <v>749274.63</v>
      </c>
      <c r="E107" s="2">
        <v>0</v>
      </c>
      <c r="F107" s="2">
        <v>0</v>
      </c>
      <c r="G107" s="3">
        <f t="shared" si="0"/>
        <v>228217.76468000002</v>
      </c>
      <c r="H107" s="3">
        <f t="shared" si="1"/>
        <v>0.84999999997671694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73973951.900000006</v>
      </c>
      <c r="D108" s="2">
        <f>'PR-RAS'!E112</f>
        <v>73968272</v>
      </c>
      <c r="E108" s="2">
        <v>0</v>
      </c>
      <c r="F108" s="2">
        <v>0</v>
      </c>
      <c r="G108" s="3">
        <f t="shared" si="0"/>
        <v>23744423.061299998</v>
      </c>
      <c r="H108" s="3">
        <f t="shared" si="1"/>
        <v>9.9999994039535522E-2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30985</v>
      </c>
      <c r="D109" s="2">
        <f>'PR-RAS'!E113</f>
        <v>18240</v>
      </c>
      <c r="E109" s="2">
        <v>0</v>
      </c>
      <c r="F109" s="2">
        <v>0</v>
      </c>
      <c r="G109" s="3">
        <f t="shared" si="0"/>
        <v>7286.22</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192475.16</v>
      </c>
      <c r="D110" s="2">
        <f>'PR-RAS'!E114</f>
        <v>39434.949999999997</v>
      </c>
      <c r="E110" s="2">
        <v>0</v>
      </c>
      <c r="F110" s="2">
        <v>0</v>
      </c>
      <c r="G110" s="3">
        <f t="shared" si="0"/>
        <v>29576.611539999998</v>
      </c>
      <c r="H110" s="3">
        <f t="shared" si="1"/>
        <v>0.21000000000640284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57086.49</v>
      </c>
      <c r="D111" s="2">
        <f>'PR-RAS'!E115</f>
        <v>50363.22</v>
      </c>
      <c r="E111" s="2">
        <v>0</v>
      </c>
      <c r="F111" s="2">
        <v>0</v>
      </c>
      <c r="G111" s="3">
        <f t="shared" si="0"/>
        <v>17359.422299999998</v>
      </c>
      <c r="H111" s="3">
        <f t="shared" si="1"/>
        <v>0.70999999999912689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72147667.590000004</v>
      </c>
      <c r="D113" s="2">
        <f>'PR-RAS'!E117</f>
        <v>73565067.599999994</v>
      </c>
      <c r="E113" s="2">
        <v>0</v>
      </c>
      <c r="F113" s="2">
        <v>0</v>
      </c>
      <c r="G113" s="3">
        <f t="shared" si="0"/>
        <v>24559113.91248</v>
      </c>
      <c r="H113" s="3">
        <f t="shared" si="1"/>
        <v>0.81000000238418579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1545737.66</v>
      </c>
      <c r="D114" s="2">
        <f>'PR-RAS'!E118</f>
        <v>295166.23</v>
      </c>
      <c r="E114" s="2">
        <v>0</v>
      </c>
      <c r="F114" s="2">
        <v>0</v>
      </c>
      <c r="G114" s="3">
        <f t="shared" si="0"/>
        <v>241375.92356000002</v>
      </c>
      <c r="H114" s="3">
        <f t="shared" si="1"/>
        <v>0.57000000006519258</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147561959.5</v>
      </c>
      <c r="D116" s="2">
        <f>'PR-RAS'!E120</f>
        <v>142557593.47</v>
      </c>
      <c r="E116" s="2">
        <v>0</v>
      </c>
      <c r="F116" s="2">
        <v>0</v>
      </c>
      <c r="G116" s="3">
        <f t="shared" si="0"/>
        <v>49757871.840599999</v>
      </c>
      <c r="H116" s="3">
        <f t="shared" si="1"/>
        <v>0.9699999988079071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40182970.909999996</v>
      </c>
      <c r="D117" s="2">
        <f>'PR-RAS'!E121</f>
        <v>33267563.370000001</v>
      </c>
      <c r="E117" s="2">
        <v>0</v>
      </c>
      <c r="F117" s="2">
        <v>0</v>
      </c>
      <c r="G117" s="3">
        <f t="shared" si="0"/>
        <v>12379299.327400001</v>
      </c>
      <c r="H117" s="3">
        <f t="shared" si="1"/>
        <v>0.46000000461935997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107378988.59</v>
      </c>
      <c r="D118" s="2">
        <f>'PR-RAS'!E122</f>
        <v>109290030.09999999</v>
      </c>
      <c r="E118" s="2">
        <v>0</v>
      </c>
      <c r="F118" s="2">
        <v>0</v>
      </c>
      <c r="G118" s="3">
        <f t="shared" si="0"/>
        <v>38137208.70843</v>
      </c>
      <c r="H118" s="3">
        <f t="shared" si="1"/>
        <v>0.50999999046325684</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43969504.509999998</v>
      </c>
      <c r="D121" s="2">
        <f>'PR-RAS'!E125</f>
        <v>48172923.850000001</v>
      </c>
      <c r="E121" s="2">
        <v>0</v>
      </c>
      <c r="F121" s="2">
        <v>0</v>
      </c>
      <c r="G121" s="3">
        <f t="shared" si="0"/>
        <v>16837842.2652</v>
      </c>
      <c r="H121" s="3">
        <f t="shared" si="1"/>
        <v>0.64000000059604645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41278410.82</v>
      </c>
      <c r="D122" s="2">
        <f>'PR-RAS'!E126</f>
        <v>45521729.210000001</v>
      </c>
      <c r="E122" s="2">
        <v>0</v>
      </c>
      <c r="F122" s="2">
        <v>0</v>
      </c>
      <c r="G122" s="3">
        <f t="shared" si="0"/>
        <v>16010946.178040002</v>
      </c>
      <c r="H122" s="3">
        <f t="shared" si="1"/>
        <v>0.39000000059604645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5347997.58</v>
      </c>
      <c r="D123" s="2">
        <f>'PR-RAS'!E127</f>
        <v>7336769.75</v>
      </c>
      <c r="E123" s="2">
        <v>0</v>
      </c>
      <c r="F123" s="2">
        <v>0</v>
      </c>
      <c r="G123" s="3">
        <f t="shared" si="0"/>
        <v>2442627.5237599998</v>
      </c>
      <c r="H123" s="3">
        <f t="shared" si="1"/>
        <v>0.66999999992549419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35930413.240000002</v>
      </c>
      <c r="D124" s="2">
        <f>'PR-RAS'!E128</f>
        <v>38184959.460000001</v>
      </c>
      <c r="E124" s="2">
        <v>0</v>
      </c>
      <c r="F124" s="2">
        <v>0</v>
      </c>
      <c r="G124" s="3">
        <f t="shared" si="0"/>
        <v>13812940.85568</v>
      </c>
      <c r="H124" s="3">
        <f t="shared" si="1"/>
        <v>0.70000000298023224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2691093.69</v>
      </c>
      <c r="D125" s="2">
        <f>'PR-RAS'!E129</f>
        <v>2651194.64</v>
      </c>
      <c r="E125" s="2">
        <v>0</v>
      </c>
      <c r="F125" s="2">
        <v>0</v>
      </c>
      <c r="G125" s="3">
        <f t="shared" si="0"/>
        <v>991191.88828000007</v>
      </c>
      <c r="H125" s="3">
        <f t="shared" si="1"/>
        <v>0.66999999992549419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1969523.82</v>
      </c>
      <c r="D126" s="2">
        <f>'PR-RAS'!E130</f>
        <v>2180148.37</v>
      </c>
      <c r="E126" s="2">
        <v>0</v>
      </c>
      <c r="F126" s="2">
        <v>0</v>
      </c>
      <c r="G126" s="3">
        <f t="shared" si="0"/>
        <v>791227.57000000007</v>
      </c>
      <c r="H126" s="3">
        <f t="shared" si="1"/>
        <v>0.55000000004656613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721569.87</v>
      </c>
      <c r="D127" s="2">
        <f>'PR-RAS'!E131</f>
        <v>471046.27</v>
      </c>
      <c r="E127" s="2">
        <v>0</v>
      </c>
      <c r="F127" s="2">
        <v>0</v>
      </c>
      <c r="G127" s="3">
        <f t="shared" si="0"/>
        <v>209621.46366000001</v>
      </c>
      <c r="H127" s="3">
        <f t="shared" si="1"/>
        <v>0.40000000002328306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183322085.28</v>
      </c>
      <c r="D130" s="2">
        <f>'PR-RAS'!E134</f>
        <v>209927028.02000001</v>
      </c>
      <c r="E130" s="2">
        <v>0</v>
      </c>
      <c r="F130" s="2">
        <v>0</v>
      </c>
      <c r="G130" s="3">
        <f t="shared" si="0"/>
        <v>77809722.230280012</v>
      </c>
      <c r="H130" s="3">
        <f t="shared" si="1"/>
        <v>0.30000001192092896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183322085.28</v>
      </c>
      <c r="D135" s="2">
        <f>'PR-RAS'!E139</f>
        <v>209927028.02000001</v>
      </c>
      <c r="E135" s="2">
        <v>0</v>
      </c>
      <c r="F135" s="2">
        <v>0</v>
      </c>
      <c r="G135" s="3">
        <f t="shared" si="0"/>
        <v>80825602.936880007</v>
      </c>
      <c r="H135" s="3">
        <f t="shared" si="1"/>
        <v>0.30000001192092896</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11307369.449999999</v>
      </c>
      <c r="D136" s="2">
        <f>'PR-RAS'!E140</f>
        <v>16196276.709999999</v>
      </c>
      <c r="E136" s="2">
        <v>0</v>
      </c>
      <c r="F136" s="2">
        <v>0</v>
      </c>
      <c r="G136" s="3">
        <f t="shared" si="0"/>
        <v>5899489.5874500005</v>
      </c>
      <c r="H136" s="3">
        <f t="shared" si="1"/>
        <v>0.74000000022351742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3201924.26</v>
      </c>
      <c r="D137" s="2">
        <f>'PR-RAS'!E141</f>
        <v>4157300.28</v>
      </c>
      <c r="E137" s="2">
        <v>0</v>
      </c>
      <c r="F137" s="2">
        <v>0</v>
      </c>
      <c r="G137" s="3">
        <f t="shared" si="0"/>
        <v>1566247.3755200002</v>
      </c>
      <c r="H137" s="3">
        <f t="shared" si="1"/>
        <v>0.53999999957159162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3201924.26</v>
      </c>
      <c r="D146" s="2">
        <f>'PR-RAS'!E150</f>
        <v>4157300.28</v>
      </c>
      <c r="E146" s="2">
        <v>0</v>
      </c>
      <c r="F146" s="2">
        <v>0</v>
      </c>
      <c r="G146" s="3">
        <f t="shared" si="0"/>
        <v>1669896.0988999999</v>
      </c>
      <c r="H146" s="3">
        <f t="shared" si="1"/>
        <v>0.53999999957159162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8105445.1900000004</v>
      </c>
      <c r="D147" s="2">
        <f>'PR-RAS'!E151</f>
        <v>12038976.43</v>
      </c>
      <c r="E147" s="2">
        <v>0</v>
      </c>
      <c r="F147" s="2">
        <v>0</v>
      </c>
      <c r="G147" s="3">
        <f t="shared" si="0"/>
        <v>4698776.1152999997</v>
      </c>
      <c r="H147" s="3">
        <f t="shared" si="1"/>
        <v>0.62000000011175871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2199052312.8000002</v>
      </c>
      <c r="D148" s="2">
        <f>'PR-RAS'!E152</f>
        <v>2259646115.7399998</v>
      </c>
      <c r="E148" s="2">
        <v>0</v>
      </c>
      <c r="F148" s="2">
        <v>0</v>
      </c>
      <c r="G148" s="3">
        <f t="shared" si="0"/>
        <v>987596648.00915992</v>
      </c>
      <c r="H148" s="3">
        <f t="shared" si="1"/>
        <v>0.46000003814697266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963112246.63999999</v>
      </c>
      <c r="D149" s="2">
        <f>'PR-RAS'!E153</f>
        <v>1151157558.0899999</v>
      </c>
      <c r="E149" s="2">
        <v>0</v>
      </c>
      <c r="F149" s="2">
        <v>0</v>
      </c>
      <c r="G149" s="3">
        <f t="shared" si="0"/>
        <v>483283249.69735992</v>
      </c>
      <c r="H149" s="3">
        <f t="shared" si="1"/>
        <v>0.44999992847442627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787423689.64999998</v>
      </c>
      <c r="D150" s="2">
        <f>'PR-RAS'!E154</f>
        <v>940926074.66999996</v>
      </c>
      <c r="E150" s="2">
        <v>0</v>
      </c>
      <c r="F150" s="2">
        <v>0</v>
      </c>
      <c r="G150" s="3">
        <f t="shared" si="0"/>
        <v>397722100.00950992</v>
      </c>
      <c r="H150" s="3">
        <f t="shared" si="1"/>
        <v>0.68000006675720215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767136992.92999995</v>
      </c>
      <c r="D151" s="2">
        <f>'PR-RAS'!E155</f>
        <v>916354773.28999996</v>
      </c>
      <c r="E151" s="2">
        <v>0</v>
      </c>
      <c r="F151" s="2">
        <v>0</v>
      </c>
      <c r="G151" s="3">
        <f t="shared" si="0"/>
        <v>389976980.92649996</v>
      </c>
      <c r="H151" s="3">
        <f t="shared" si="1"/>
        <v>0.36000001430511475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158117.97</v>
      </c>
      <c r="D152" s="2">
        <f>'PR-RAS'!E156</f>
        <v>125208.88</v>
      </c>
      <c r="E152" s="2">
        <v>0</v>
      </c>
      <c r="F152" s="2">
        <v>0</v>
      </c>
      <c r="G152" s="3">
        <f t="shared" si="0"/>
        <v>61688.895229999995</v>
      </c>
      <c r="H152" s="3">
        <f t="shared" si="1"/>
        <v>0.14999999999417923</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13157456.279999999</v>
      </c>
      <c r="D153" s="2">
        <f>'PR-RAS'!E157</f>
        <v>17688302.010000002</v>
      </c>
      <c r="E153" s="2">
        <v>0</v>
      </c>
      <c r="F153" s="2">
        <v>0</v>
      </c>
      <c r="G153" s="3">
        <f t="shared" si="0"/>
        <v>7377177.1656000009</v>
      </c>
      <c r="H153" s="3">
        <f t="shared" si="1"/>
        <v>0.29000000096857548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6971122.4699999997</v>
      </c>
      <c r="D154" s="2">
        <f>'PR-RAS'!E158</f>
        <v>6757790.4900000002</v>
      </c>
      <c r="E154" s="2">
        <v>0</v>
      </c>
      <c r="F154" s="2">
        <v>0</v>
      </c>
      <c r="G154" s="3">
        <f t="shared" si="0"/>
        <v>3134465.6278499998</v>
      </c>
      <c r="H154" s="3">
        <f t="shared" si="1"/>
        <v>0.9599999999627471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50034139.969999999</v>
      </c>
      <c r="D155" s="2">
        <f>'PR-RAS'!E159</f>
        <v>59189325.509999998</v>
      </c>
      <c r="E155" s="2">
        <v>0</v>
      </c>
      <c r="F155" s="2">
        <v>0</v>
      </c>
      <c r="G155" s="3">
        <f t="shared" si="0"/>
        <v>25935569.812460002</v>
      </c>
      <c r="H155" s="3">
        <f t="shared" si="1"/>
        <v>0.52000000327825546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125654417.02</v>
      </c>
      <c r="D156" s="2">
        <f>'PR-RAS'!E160</f>
        <v>151042157.91000003</v>
      </c>
      <c r="E156" s="2">
        <v>0</v>
      </c>
      <c r="F156" s="2">
        <v>0</v>
      </c>
      <c r="G156" s="3">
        <f t="shared" si="0"/>
        <v>66299503.590200007</v>
      </c>
      <c r="H156" s="3">
        <f t="shared" si="1"/>
        <v>0.10999996960163116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766143.96</v>
      </c>
      <c r="D157" s="2">
        <f>'PR-RAS'!E161</f>
        <v>1397961.99</v>
      </c>
      <c r="E157" s="2">
        <v>0</v>
      </c>
      <c r="F157" s="2">
        <v>0</v>
      </c>
      <c r="G157" s="3">
        <f t="shared" si="0"/>
        <v>555682.59863999998</v>
      </c>
      <c r="H157" s="3">
        <f t="shared" si="1"/>
        <v>5.0000000046566129E-2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124718954.5</v>
      </c>
      <c r="D158" s="2">
        <f>'PR-RAS'!E162</f>
        <v>149631769.81</v>
      </c>
      <c r="E158" s="2">
        <v>0</v>
      </c>
      <c r="F158" s="2">
        <v>0</v>
      </c>
      <c r="G158" s="3">
        <f t="shared" si="0"/>
        <v>66565251.576839998</v>
      </c>
      <c r="H158" s="3">
        <f t="shared" si="1"/>
        <v>0.68999999761581421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169318.56</v>
      </c>
      <c r="D159" s="2">
        <f>'PR-RAS'!E163</f>
        <v>12426.11</v>
      </c>
      <c r="E159" s="2">
        <v>0</v>
      </c>
      <c r="F159" s="2">
        <v>0</v>
      </c>
      <c r="G159" s="3">
        <f t="shared" si="0"/>
        <v>30678.983240000001</v>
      </c>
      <c r="H159" s="3">
        <f t="shared" si="1"/>
        <v>0.55000000000291038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529469145.88999993</v>
      </c>
      <c r="D160" s="2">
        <f>'PR-RAS'!E164</f>
        <v>608196728.39999998</v>
      </c>
      <c r="E160" s="2">
        <v>0</v>
      </c>
      <c r="F160" s="2">
        <v>0</v>
      </c>
      <c r="G160" s="3">
        <f t="shared" si="0"/>
        <v>277592153.82770997</v>
      </c>
      <c r="H160" s="3">
        <f t="shared" si="1"/>
        <v>0.51000005006790161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25283613</v>
      </c>
      <c r="D161" s="2">
        <f>'PR-RAS'!E165</f>
        <v>27073912.489999998</v>
      </c>
      <c r="E161" s="2">
        <v>0</v>
      </c>
      <c r="F161" s="2">
        <v>0</v>
      </c>
      <c r="G161" s="3">
        <f t="shared" si="0"/>
        <v>12709030.076799998</v>
      </c>
      <c r="H161" s="3">
        <f t="shared" si="1"/>
        <v>0.48999999836087227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4764417.5999999996</v>
      </c>
      <c r="D162" s="2">
        <f>'PR-RAS'!E166</f>
        <v>5280378.2300000004</v>
      </c>
      <c r="E162" s="2">
        <v>0</v>
      </c>
      <c r="F162" s="2">
        <v>0</v>
      </c>
      <c r="G162" s="3">
        <f t="shared" si="0"/>
        <v>2467353.0236599999</v>
      </c>
      <c r="H162" s="3">
        <f t="shared" si="1"/>
        <v>0.63000000081956387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17820314.25</v>
      </c>
      <c r="D163" s="2">
        <f>'PR-RAS'!E167</f>
        <v>18747410.559999999</v>
      </c>
      <c r="E163" s="2">
        <v>0</v>
      </c>
      <c r="F163" s="2">
        <v>0</v>
      </c>
      <c r="G163" s="3">
        <f t="shared" si="0"/>
        <v>8961051.9299400002</v>
      </c>
      <c r="H163" s="3">
        <f t="shared" si="1"/>
        <v>0.69000000134110451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2508936.4</v>
      </c>
      <c r="D164" s="2">
        <f>'PR-RAS'!E168</f>
        <v>2835890.5</v>
      </c>
      <c r="E164" s="2">
        <v>0</v>
      </c>
      <c r="F164" s="2">
        <v>0</v>
      </c>
      <c r="G164" s="3">
        <f t="shared" si="0"/>
        <v>1333456.9362000001</v>
      </c>
      <c r="H164" s="3">
        <f t="shared" si="1"/>
        <v>0.89999999990686774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189944.75</v>
      </c>
      <c r="D165" s="2">
        <f>'PR-RAS'!E169</f>
        <v>210233.2</v>
      </c>
      <c r="E165" s="2">
        <v>0</v>
      </c>
      <c r="F165" s="2">
        <v>0</v>
      </c>
      <c r="G165" s="3">
        <f t="shared" si="0"/>
        <v>100107.42860000001</v>
      </c>
      <c r="H165" s="3">
        <f t="shared" si="1"/>
        <v>0.45000000001164153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116236647.45999999</v>
      </c>
      <c r="D166" s="2">
        <f>'PR-RAS'!E170</f>
        <v>115080344.59999999</v>
      </c>
      <c r="E166" s="2">
        <v>0</v>
      </c>
      <c r="F166" s="2">
        <v>0</v>
      </c>
      <c r="G166" s="3">
        <f t="shared" si="0"/>
        <v>57155560.548900001</v>
      </c>
      <c r="H166" s="3">
        <f t="shared" si="1"/>
        <v>0.85999999940395355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10947044.67</v>
      </c>
      <c r="D167" s="2">
        <f>'PR-RAS'!E171</f>
        <v>11024472.84</v>
      </c>
      <c r="E167" s="2">
        <v>0</v>
      </c>
      <c r="F167" s="2">
        <v>0</v>
      </c>
      <c r="G167" s="3">
        <f t="shared" si="0"/>
        <v>5477334.3981000008</v>
      </c>
      <c r="H167" s="3">
        <f t="shared" si="1"/>
        <v>0.49000000022351742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57226210.829999998</v>
      </c>
      <c r="D168" s="2">
        <f>'PR-RAS'!E172</f>
        <v>54869036.57</v>
      </c>
      <c r="E168" s="2">
        <v>0</v>
      </c>
      <c r="F168" s="2">
        <v>0</v>
      </c>
      <c r="G168" s="3">
        <f t="shared" si="0"/>
        <v>27883035.422990002</v>
      </c>
      <c r="H168" s="3">
        <f t="shared" si="1"/>
        <v>0.60000000149011612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39424876.030000001</v>
      </c>
      <c r="D169" s="2">
        <f>'PR-RAS'!E173</f>
        <v>39978741.689999998</v>
      </c>
      <c r="E169" s="2">
        <v>0</v>
      </c>
      <c r="F169" s="2">
        <v>0</v>
      </c>
      <c r="G169" s="3">
        <f t="shared" si="0"/>
        <v>20056236.380880002</v>
      </c>
      <c r="H169" s="3">
        <f t="shared" si="1"/>
        <v>0.34000000357627869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3604389.32</v>
      </c>
      <c r="D170" s="2">
        <f>'PR-RAS'!E174</f>
        <v>3993330.73</v>
      </c>
      <c r="E170" s="2">
        <v>0</v>
      </c>
      <c r="F170" s="2">
        <v>0</v>
      </c>
      <c r="G170" s="3">
        <f t="shared" si="0"/>
        <v>1958887.58182</v>
      </c>
      <c r="H170" s="3">
        <f t="shared" si="1"/>
        <v>0.58999999985098839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3616335.02</v>
      </c>
      <c r="D171" s="2">
        <f>'PR-RAS'!E175</f>
        <v>3349347.05</v>
      </c>
      <c r="E171" s="2">
        <v>0</v>
      </c>
      <c r="F171" s="2">
        <v>0</v>
      </c>
      <c r="G171" s="3">
        <f t="shared" si="0"/>
        <v>1753554.9504</v>
      </c>
      <c r="H171" s="3">
        <f t="shared" si="1"/>
        <v>6.9999999832361937E-2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1417791.59</v>
      </c>
      <c r="D173" s="2">
        <f>'PR-RAS'!E177</f>
        <v>1865415.72</v>
      </c>
      <c r="E173" s="2">
        <v>0</v>
      </c>
      <c r="F173" s="2">
        <v>0</v>
      </c>
      <c r="G173" s="3">
        <f t="shared" si="0"/>
        <v>885563.16116000002</v>
      </c>
      <c r="H173" s="3">
        <f t="shared" si="1"/>
        <v>0.68999999994412065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365058518.03999996</v>
      </c>
      <c r="D174" s="2">
        <f>'PR-RAS'!E178</f>
        <v>423543824.74000001</v>
      </c>
      <c r="E174" s="2">
        <v>0</v>
      </c>
      <c r="F174" s="2">
        <v>0</v>
      </c>
      <c r="G174" s="3">
        <f t="shared" si="0"/>
        <v>209701286.98095998</v>
      </c>
      <c r="H174" s="3">
        <f t="shared" si="1"/>
        <v>0.29999995231628418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7098135.3200000003</v>
      </c>
      <c r="D175" s="2">
        <f>'PR-RAS'!E179</f>
        <v>8114931.0800000001</v>
      </c>
      <c r="E175" s="2">
        <v>0</v>
      </c>
      <c r="F175" s="2">
        <v>0</v>
      </c>
      <c r="G175" s="3">
        <f t="shared" si="0"/>
        <v>4059071.56152</v>
      </c>
      <c r="H175" s="3">
        <f t="shared" si="1"/>
        <v>0.40000000037252903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212631661</v>
      </c>
      <c r="D176" s="2">
        <f>'PR-RAS'!E180</f>
        <v>250869619.62</v>
      </c>
      <c r="E176" s="2">
        <v>0</v>
      </c>
      <c r="F176" s="2">
        <v>0</v>
      </c>
      <c r="G176" s="3">
        <f t="shared" si="0"/>
        <v>125014907.542</v>
      </c>
      <c r="H176" s="3">
        <f t="shared" si="1"/>
        <v>0.37999999523162842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3326812.34</v>
      </c>
      <c r="D177" s="2">
        <f>'PR-RAS'!E181</f>
        <v>4083899.21</v>
      </c>
      <c r="E177" s="2">
        <v>0</v>
      </c>
      <c r="F177" s="2">
        <v>0</v>
      </c>
      <c r="G177" s="3">
        <f t="shared" si="0"/>
        <v>2023051.4937599998</v>
      </c>
      <c r="H177" s="3">
        <f t="shared" si="1"/>
        <v>0.54999999981373549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23765315.34</v>
      </c>
      <c r="D178" s="2">
        <f>'PR-RAS'!E182</f>
        <v>22700202.77</v>
      </c>
      <c r="E178" s="2">
        <v>0</v>
      </c>
      <c r="F178" s="2">
        <v>0</v>
      </c>
      <c r="G178" s="3">
        <f t="shared" si="0"/>
        <v>12242332.595759999</v>
      </c>
      <c r="H178" s="3">
        <f t="shared" si="1"/>
        <v>0.57000000029802322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35899129.479999997</v>
      </c>
      <c r="D179" s="2">
        <f>'PR-RAS'!E183</f>
        <v>35421387.149999999</v>
      </c>
      <c r="E179" s="2">
        <v>0</v>
      </c>
      <c r="F179" s="2">
        <v>0</v>
      </c>
      <c r="G179" s="3">
        <f t="shared" si="0"/>
        <v>19000058.872839998</v>
      </c>
      <c r="H179" s="3">
        <f t="shared" si="1"/>
        <v>0.62999999523162842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4963578.95</v>
      </c>
      <c r="D180" s="2">
        <f>'PR-RAS'!E184</f>
        <v>5299409.1399999997</v>
      </c>
      <c r="E180" s="2">
        <v>0</v>
      </c>
      <c r="F180" s="2">
        <v>0</v>
      </c>
      <c r="G180" s="3">
        <f t="shared" si="0"/>
        <v>2785669.1041700002</v>
      </c>
      <c r="H180" s="3">
        <f t="shared" si="1"/>
        <v>0.18999999947845936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26031742.940000001</v>
      </c>
      <c r="D181" s="2">
        <f>'PR-RAS'!E185</f>
        <v>31272360.199999999</v>
      </c>
      <c r="E181" s="2">
        <v>0</v>
      </c>
      <c r="F181" s="2">
        <v>0</v>
      </c>
      <c r="G181" s="3">
        <f t="shared" si="0"/>
        <v>15943763.4012</v>
      </c>
      <c r="H181" s="3">
        <f t="shared" si="1"/>
        <v>0.25999999791383743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10815245.9</v>
      </c>
      <c r="D182" s="2">
        <f>'PR-RAS'!E186</f>
        <v>12122981.73</v>
      </c>
      <c r="E182" s="2">
        <v>0</v>
      </c>
      <c r="F182" s="2">
        <v>0</v>
      </c>
      <c r="G182" s="3">
        <f t="shared" si="0"/>
        <v>6346078.8941599997</v>
      </c>
      <c r="H182" s="3">
        <f t="shared" si="1"/>
        <v>0.36999999918043613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40526896.770000003</v>
      </c>
      <c r="D183" s="2">
        <f>'PR-RAS'!E187</f>
        <v>53659033.840000004</v>
      </c>
      <c r="E183" s="2">
        <v>0</v>
      </c>
      <c r="F183" s="2">
        <v>0</v>
      </c>
      <c r="G183" s="3">
        <f t="shared" si="0"/>
        <v>26907783.529900003</v>
      </c>
      <c r="H183" s="3">
        <f t="shared" si="1"/>
        <v>0.38999999314546585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910454.76</v>
      </c>
      <c r="D184" s="2">
        <f>'PR-RAS'!E188</f>
        <v>1546703.06</v>
      </c>
      <c r="E184" s="2">
        <v>0</v>
      </c>
      <c r="F184" s="2">
        <v>0</v>
      </c>
      <c r="G184" s="3">
        <f t="shared" si="0"/>
        <v>732706.54103999992</v>
      </c>
      <c r="H184" s="3">
        <f t="shared" si="1"/>
        <v>0.30000000004656613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678681.7</v>
      </c>
      <c r="D185" s="2">
        <f>'PR-RAS'!E189</f>
        <v>14806515.5</v>
      </c>
      <c r="E185" s="2">
        <v>0</v>
      </c>
      <c r="F185" s="2">
        <v>0</v>
      </c>
      <c r="G185" s="3">
        <f t="shared" ref="G185:G189" si="6">(B185/1000)*(C185*1+D185*2)</f>
        <v>5573675.1367999995</v>
      </c>
      <c r="H185" s="3">
        <f t="shared" ref="H185:H189" si="7">ABS(C185-ROUND(C185,0))+ABS(D185-ROUND(D185,0))</f>
        <v>0.80000000004656613</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600321.44999999995</v>
      </c>
      <c r="D186" s="2">
        <f>'PR-RAS'!E190</f>
        <v>14639157.18</v>
      </c>
      <c r="E186" s="2">
        <v>0</v>
      </c>
      <c r="F186" s="2">
        <v>0</v>
      </c>
      <c r="G186" s="3">
        <f t="shared" si="6"/>
        <v>5527547.6248499993</v>
      </c>
      <c r="H186" s="3">
        <f t="shared" si="7"/>
        <v>0.62999999965541065</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4155.3</v>
      </c>
      <c r="D187" s="2">
        <f>'PR-RAS'!E191</f>
        <v>43204.800000000003</v>
      </c>
      <c r="E187" s="2">
        <v>0</v>
      </c>
      <c r="F187" s="2">
        <v>0</v>
      </c>
      <c r="G187" s="3">
        <f t="shared" si="6"/>
        <v>16845.071400000001</v>
      </c>
      <c r="H187" s="3">
        <f t="shared" si="7"/>
        <v>0.49999999999727152</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74204.95</v>
      </c>
      <c r="D188" s="2">
        <f>'PR-RAS'!E192</f>
        <v>124153.52</v>
      </c>
      <c r="E188" s="2">
        <v>0</v>
      </c>
      <c r="F188" s="2">
        <v>0</v>
      </c>
      <c r="G188" s="3">
        <f t="shared" si="6"/>
        <v>60309.742129999999</v>
      </c>
      <c r="H188" s="3">
        <f t="shared" si="7"/>
        <v>0.52999999999883585</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21301230.93</v>
      </c>
      <c r="D190" s="2">
        <f>'PR-RAS'!E194</f>
        <v>26145428.010000002</v>
      </c>
      <c r="E190" s="2">
        <v>0</v>
      </c>
      <c r="F190" s="2">
        <v>0</v>
      </c>
      <c r="G190" s="3">
        <f t="shared" si="0"/>
        <v>13908904.43355</v>
      </c>
      <c r="H190" s="3">
        <f t="shared" si="1"/>
        <v>8.0000001937150955E-2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4833690.7699999996</v>
      </c>
      <c r="D191" s="2">
        <f>'PR-RAS'!E195</f>
        <v>4892149.1900000004</v>
      </c>
      <c r="E191" s="2">
        <v>0</v>
      </c>
      <c r="F191" s="2">
        <v>0</v>
      </c>
      <c r="G191" s="3">
        <f t="shared" si="0"/>
        <v>2777417.9385000002</v>
      </c>
      <c r="H191" s="3">
        <f t="shared" si="1"/>
        <v>0.42000000085681677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3227906.4</v>
      </c>
      <c r="D192" s="2">
        <f>'PR-RAS'!E196</f>
        <v>4137201.34</v>
      </c>
      <c r="E192" s="2">
        <v>0</v>
      </c>
      <c r="F192" s="2">
        <v>0</v>
      </c>
      <c r="G192" s="3">
        <f t="shared" si="0"/>
        <v>2196941.0342800003</v>
      </c>
      <c r="H192" s="3">
        <f t="shared" si="1"/>
        <v>0.73999999975785613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1139189.01</v>
      </c>
      <c r="D193" s="2">
        <f>'PR-RAS'!E197</f>
        <v>1319635.75</v>
      </c>
      <c r="E193" s="2">
        <v>0</v>
      </c>
      <c r="F193" s="2">
        <v>0</v>
      </c>
      <c r="G193" s="3">
        <f t="shared" si="0"/>
        <v>725464.41791999992</v>
      </c>
      <c r="H193" s="3">
        <f t="shared" si="1"/>
        <v>0.26000000000931323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420221.2</v>
      </c>
      <c r="D194" s="2">
        <f>'PR-RAS'!E198</f>
        <v>421121.06</v>
      </c>
      <c r="E194" s="2">
        <v>0</v>
      </c>
      <c r="F194" s="2">
        <v>0</v>
      </c>
      <c r="G194" s="3">
        <f t="shared" si="0"/>
        <v>243655.42076000001</v>
      </c>
      <c r="H194" s="3">
        <f t="shared" si="1"/>
        <v>0.26000000000931323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2114478.16</v>
      </c>
      <c r="D195" s="2">
        <f>'PR-RAS'!E199</f>
        <v>1481605.02</v>
      </c>
      <c r="E195" s="2">
        <v>0</v>
      </c>
      <c r="F195" s="2">
        <v>0</v>
      </c>
      <c r="G195" s="3">
        <f t="shared" si="0"/>
        <v>985071.51080000005</v>
      </c>
      <c r="H195" s="3">
        <f t="shared" si="1"/>
        <v>0.18000000016763806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1169997.8600000001</v>
      </c>
      <c r="D196" s="2">
        <f>'PR-RAS'!E200</f>
        <v>591244.97</v>
      </c>
      <c r="E196" s="2">
        <v>0</v>
      </c>
      <c r="F196" s="2">
        <v>0</v>
      </c>
      <c r="G196" s="3">
        <f t="shared" si="0"/>
        <v>458735.12099999998</v>
      </c>
      <c r="H196" s="3">
        <f t="shared" si="1"/>
        <v>0.16999999992549419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8395747.5299999993</v>
      </c>
      <c r="D197" s="2">
        <f>'PR-RAS'!E201</f>
        <v>13302470.68</v>
      </c>
      <c r="E197" s="2">
        <v>0</v>
      </c>
      <c r="F197" s="2">
        <v>0</v>
      </c>
      <c r="G197" s="3">
        <f t="shared" si="0"/>
        <v>6860135.0224400004</v>
      </c>
      <c r="H197" s="3">
        <f t="shared" si="1"/>
        <v>0.79000000096857548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10777031.809999999</v>
      </c>
      <c r="D198" s="2">
        <f>'PR-RAS'!E202</f>
        <v>10577824.369999999</v>
      </c>
      <c r="E198" s="2">
        <v>0</v>
      </c>
      <c r="F198" s="2">
        <v>0</v>
      </c>
      <c r="G198" s="3">
        <f t="shared" si="0"/>
        <v>6290738.0683499994</v>
      </c>
      <c r="H198" s="3">
        <f t="shared" si="1"/>
        <v>0.56000000052154064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5512602.2299999995</v>
      </c>
      <c r="D204" s="2">
        <f>'PR-RAS'!E208</f>
        <v>6063157.1999999993</v>
      </c>
      <c r="E204" s="2">
        <v>0</v>
      </c>
      <c r="F204" s="2">
        <v>0</v>
      </c>
      <c r="G204" s="3">
        <f t="shared" si="0"/>
        <v>3580700.07589</v>
      </c>
      <c r="H204" s="3">
        <f t="shared" si="1"/>
        <v>0.4299999987706542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1058000</v>
      </c>
      <c r="E205" s="2">
        <v>0</v>
      </c>
      <c r="F205" s="2">
        <v>0</v>
      </c>
      <c r="G205" s="3">
        <f t="shared" si="0"/>
        <v>431664</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5493281.75</v>
      </c>
      <c r="D207" s="2">
        <f>'PR-RAS'!E211</f>
        <v>4999156.8099999996</v>
      </c>
      <c r="E207" s="2">
        <v>0</v>
      </c>
      <c r="F207" s="2">
        <v>0</v>
      </c>
      <c r="G207" s="3">
        <f t="shared" si="0"/>
        <v>3191268.6462199995</v>
      </c>
      <c r="H207" s="3">
        <f t="shared" si="1"/>
        <v>0.44000000040978193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18134.59</v>
      </c>
      <c r="D209" s="2">
        <f>'PR-RAS'!E213</f>
        <v>0</v>
      </c>
      <c r="E209" s="2">
        <v>0</v>
      </c>
      <c r="F209" s="2">
        <v>0</v>
      </c>
      <c r="G209" s="3">
        <f t="shared" si="0"/>
        <v>3771.9947199999997</v>
      </c>
      <c r="H209" s="3">
        <f t="shared" si="1"/>
        <v>0.40999999999985448</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1185.8900000000001</v>
      </c>
      <c r="D210" s="2">
        <f>'PR-RAS'!E214</f>
        <v>6000.39</v>
      </c>
      <c r="E210" s="2">
        <v>0</v>
      </c>
      <c r="F210" s="2">
        <v>0</v>
      </c>
      <c r="G210" s="3">
        <f t="shared" si="0"/>
        <v>2756.0140299999998</v>
      </c>
      <c r="H210" s="3">
        <f t="shared" si="1"/>
        <v>0.50000000000022737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5264429.5799999991</v>
      </c>
      <c r="D212" s="2">
        <f>'PR-RAS'!E216</f>
        <v>4514667.17</v>
      </c>
      <c r="E212" s="2">
        <v>0</v>
      </c>
      <c r="F212" s="2">
        <v>0</v>
      </c>
      <c r="G212" s="3">
        <f t="shared" si="0"/>
        <v>3015984.1871199994</v>
      </c>
      <c r="H212" s="3">
        <f t="shared" si="1"/>
        <v>0.59000000078231096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1262217.26</v>
      </c>
      <c r="D213" s="2">
        <f>'PR-RAS'!E217</f>
        <v>1340112.7</v>
      </c>
      <c r="E213" s="2">
        <v>0</v>
      </c>
      <c r="F213" s="2">
        <v>0</v>
      </c>
      <c r="G213" s="3">
        <f t="shared" si="0"/>
        <v>835797.84392000001</v>
      </c>
      <c r="H213" s="3">
        <f t="shared" si="1"/>
        <v>0.56000000005587935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4132.49</v>
      </c>
      <c r="D214" s="2">
        <f>'PR-RAS'!E218</f>
        <v>8924.7199999999993</v>
      </c>
      <c r="E214" s="2">
        <v>0</v>
      </c>
      <c r="F214" s="2">
        <v>0</v>
      </c>
      <c r="G214" s="3">
        <f t="shared" si="0"/>
        <v>4682.1510900000003</v>
      </c>
      <c r="H214" s="3">
        <f t="shared" si="1"/>
        <v>0.77000000000043656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3803590.27</v>
      </c>
      <c r="D215" s="2">
        <f>'PR-RAS'!E219</f>
        <v>2955677.79</v>
      </c>
      <c r="E215" s="2">
        <v>0</v>
      </c>
      <c r="F215" s="2">
        <v>0</v>
      </c>
      <c r="G215" s="3">
        <f t="shared" si="0"/>
        <v>2078998.4118999999</v>
      </c>
      <c r="H215" s="3">
        <f t="shared" si="1"/>
        <v>0.47999999998137355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194489.56</v>
      </c>
      <c r="D216" s="2">
        <f>'PR-RAS'!E220</f>
        <v>209951.96</v>
      </c>
      <c r="E216" s="2">
        <v>0</v>
      </c>
      <c r="F216" s="2">
        <v>0</v>
      </c>
      <c r="G216" s="3">
        <f t="shared" si="0"/>
        <v>132094.59820000001</v>
      </c>
      <c r="H216" s="3">
        <f t="shared" si="1"/>
        <v>0.48000000001047738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218792592.51999998</v>
      </c>
      <c r="D217" s="2">
        <f>'PR-RAS'!E221</f>
        <v>250529804.48000002</v>
      </c>
      <c r="E217" s="2">
        <v>0</v>
      </c>
      <c r="F217" s="2">
        <v>0</v>
      </c>
      <c r="G217" s="3">
        <f t="shared" si="0"/>
        <v>155488075.51967999</v>
      </c>
      <c r="H217" s="3">
        <f t="shared" si="1"/>
        <v>0.96000003814697266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212260113.19</v>
      </c>
      <c r="D218" s="2">
        <f>'PR-RAS'!E222</f>
        <v>243293593.30000001</v>
      </c>
      <c r="E218" s="2">
        <v>0</v>
      </c>
      <c r="F218" s="2">
        <v>0</v>
      </c>
      <c r="G218" s="3">
        <f t="shared" si="0"/>
        <v>151649864.05442998</v>
      </c>
      <c r="H218" s="3">
        <f t="shared" si="1"/>
        <v>0.49000000953674316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212260113.19</v>
      </c>
      <c r="D220" s="2">
        <f>'PR-RAS'!E224</f>
        <v>243293593.30000001</v>
      </c>
      <c r="E220" s="2">
        <v>0</v>
      </c>
      <c r="F220" s="2">
        <v>0</v>
      </c>
      <c r="G220" s="3">
        <f t="shared" si="0"/>
        <v>153047558.65401</v>
      </c>
      <c r="H220" s="3">
        <f t="shared" si="1"/>
        <v>0.49000000953674316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5728357.7000000002</v>
      </c>
      <c r="D221" s="2">
        <f>'PR-RAS'!E225</f>
        <v>7236211.1799999997</v>
      </c>
      <c r="E221" s="2">
        <v>0</v>
      </c>
      <c r="F221" s="2">
        <v>0</v>
      </c>
      <c r="G221" s="3">
        <f t="shared" si="0"/>
        <v>4444171.6131999996</v>
      </c>
      <c r="H221" s="3">
        <f t="shared" si="1"/>
        <v>0.47999999951571226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1982016.7</v>
      </c>
      <c r="D223" s="2">
        <f>'PR-RAS'!E227</f>
        <v>1936847.68</v>
      </c>
      <c r="E223" s="2">
        <v>0</v>
      </c>
      <c r="F223" s="2">
        <v>0</v>
      </c>
      <c r="G223" s="3">
        <f t="shared" si="0"/>
        <v>1299968.0773199999</v>
      </c>
      <c r="H223" s="3">
        <f t="shared" si="1"/>
        <v>0.62000000011175871</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3746341</v>
      </c>
      <c r="D224" s="2">
        <f>'PR-RAS'!E228</f>
        <v>5299363.5</v>
      </c>
      <c r="E224" s="2">
        <v>0</v>
      </c>
      <c r="F224" s="2">
        <v>0</v>
      </c>
      <c r="G224" s="3">
        <f t="shared" si="0"/>
        <v>3198950.1639999999</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804121.63</v>
      </c>
      <c r="D225" s="2">
        <f>'PR-RAS'!E229</f>
        <v>0</v>
      </c>
      <c r="E225" s="2">
        <v>0</v>
      </c>
      <c r="F225" s="2">
        <v>0</v>
      </c>
      <c r="G225" s="3">
        <f t="shared" si="0"/>
        <v>180123.24512000001</v>
      </c>
      <c r="H225" s="3">
        <f t="shared" si="1"/>
        <v>0.36999999999534339</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34357645.659999996</v>
      </c>
      <c r="D226" s="2">
        <f>'PR-RAS'!E230</f>
        <v>29051414.52</v>
      </c>
      <c r="E226" s="2">
        <v>0</v>
      </c>
      <c r="F226" s="2">
        <v>0</v>
      </c>
      <c r="G226" s="3">
        <f t="shared" si="0"/>
        <v>20803606.807499997</v>
      </c>
      <c r="H226" s="3">
        <f t="shared" si="1"/>
        <v>0.82000000402331352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79162.37</v>
      </c>
      <c r="D227" s="2">
        <f>'PR-RAS'!E231</f>
        <v>31170</v>
      </c>
      <c r="E227" s="2">
        <v>0</v>
      </c>
      <c r="F227" s="2">
        <v>0</v>
      </c>
      <c r="G227" s="3">
        <f t="shared" si="0"/>
        <v>31979.535619999999</v>
      </c>
      <c r="H227" s="3">
        <f t="shared" si="1"/>
        <v>0.36999999999534339</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79162.37</v>
      </c>
      <c r="D228" s="2">
        <f>'PR-RAS'!E232</f>
        <v>31170</v>
      </c>
      <c r="E228" s="2">
        <v>0</v>
      </c>
      <c r="F228" s="2">
        <v>0</v>
      </c>
      <c r="G228" s="3">
        <f t="shared" si="0"/>
        <v>32121.037990000001</v>
      </c>
      <c r="H228" s="3">
        <f t="shared" si="1"/>
        <v>0.36999999999534339</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103000</v>
      </c>
      <c r="D230" s="2">
        <f>'PR-RAS'!E234</f>
        <v>167172.09</v>
      </c>
      <c r="E230" s="2">
        <v>0</v>
      </c>
      <c r="F230" s="2">
        <v>0</v>
      </c>
      <c r="G230" s="3">
        <f t="shared" si="0"/>
        <v>100151.81722</v>
      </c>
      <c r="H230" s="3">
        <f t="shared" si="1"/>
        <v>8.999999999650754E-2</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103000</v>
      </c>
      <c r="D231" s="2">
        <f>'PR-RAS'!E235</f>
        <v>167172.09</v>
      </c>
      <c r="E231" s="2">
        <v>0</v>
      </c>
      <c r="F231" s="2">
        <v>0</v>
      </c>
      <c r="G231" s="3">
        <f t="shared" si="0"/>
        <v>100589.1614</v>
      </c>
      <c r="H231" s="3">
        <f t="shared" si="1"/>
        <v>8.999999999650754E-2</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22069145.440000001</v>
      </c>
      <c r="D233" s="2">
        <f>'PR-RAS'!E237</f>
        <v>20000</v>
      </c>
      <c r="E233" s="2">
        <v>0</v>
      </c>
      <c r="F233" s="2">
        <v>0</v>
      </c>
      <c r="G233" s="3">
        <f t="shared" si="0"/>
        <v>5129321.7420800002</v>
      </c>
      <c r="H233" s="3">
        <f t="shared" si="1"/>
        <v>0.44000000134110451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21923559.09</v>
      </c>
      <c r="D234" s="2">
        <f>'PR-RAS'!E238</f>
        <v>20000</v>
      </c>
      <c r="E234" s="2">
        <v>0</v>
      </c>
      <c r="F234" s="2">
        <v>0</v>
      </c>
      <c r="G234" s="3">
        <f t="shared" si="0"/>
        <v>5117509.2679700004</v>
      </c>
      <c r="H234" s="3">
        <f t="shared" si="1"/>
        <v>8.9999999850988388E-2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145586.35</v>
      </c>
      <c r="D235" s="2">
        <f>'PR-RAS'!E239</f>
        <v>0</v>
      </c>
      <c r="E235" s="2">
        <v>0</v>
      </c>
      <c r="F235" s="2">
        <v>0</v>
      </c>
      <c r="G235" s="3">
        <f t="shared" si="0"/>
        <v>34067.205900000001</v>
      </c>
      <c r="H235" s="3">
        <f t="shared" si="1"/>
        <v>0.35000000000582077</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11878344.52</v>
      </c>
      <c r="D242" s="2">
        <f>'PR-RAS'!E246</f>
        <v>28760100.68</v>
      </c>
      <c r="E242" s="2">
        <v>0</v>
      </c>
      <c r="F242" s="2">
        <v>0</v>
      </c>
      <c r="G242" s="3">
        <f t="shared" si="0"/>
        <v>16725049.557079999</v>
      </c>
      <c r="H242" s="3">
        <f t="shared" si="1"/>
        <v>0.80000000074505806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11878344.52</v>
      </c>
      <c r="D243" s="2">
        <f>'PR-RAS'!E247</f>
        <v>28760100.68</v>
      </c>
      <c r="E243" s="2">
        <v>0</v>
      </c>
      <c r="F243" s="2">
        <v>0</v>
      </c>
      <c r="G243" s="3">
        <f t="shared" si="0"/>
        <v>16794448.102959998</v>
      </c>
      <c r="H243" s="3">
        <f t="shared" si="1"/>
        <v>0.80000000074505806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227993.33</v>
      </c>
      <c r="D250" s="2">
        <f>'PR-RAS'!E254</f>
        <v>72971.75</v>
      </c>
      <c r="E250" s="2">
        <v>0</v>
      </c>
      <c r="F250" s="2">
        <v>0</v>
      </c>
      <c r="G250" s="3">
        <f t="shared" si="0"/>
        <v>93110.270669999984</v>
      </c>
      <c r="H250" s="3">
        <f t="shared" si="1"/>
        <v>0.57999999998719431</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227993.33</v>
      </c>
      <c r="D251" s="2">
        <f>'PR-RAS'!E255</f>
        <v>72971.75</v>
      </c>
      <c r="E251" s="2">
        <v>0</v>
      </c>
      <c r="F251" s="2">
        <v>0</v>
      </c>
      <c r="G251" s="3">
        <f t="shared" si="0"/>
        <v>93484.20749999999</v>
      </c>
      <c r="H251" s="3">
        <f t="shared" si="1"/>
        <v>0.57999999998719431</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75829303.200000003</v>
      </c>
      <c r="D258" s="2">
        <f>'PR-RAS'!E262</f>
        <v>85413320.830000013</v>
      </c>
      <c r="E258" s="2">
        <v>0</v>
      </c>
      <c r="F258" s="2">
        <v>0</v>
      </c>
      <c r="G258" s="3">
        <f t="shared" si="0"/>
        <v>63390577.829020008</v>
      </c>
      <c r="H258" s="3">
        <f t="shared" si="1"/>
        <v>0.36999998986721039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75829303.200000003</v>
      </c>
      <c r="D265" s="2">
        <f>'PR-RAS'!E269</f>
        <v>85413320.830000013</v>
      </c>
      <c r="E265" s="2">
        <v>0</v>
      </c>
      <c r="F265" s="2">
        <v>0</v>
      </c>
      <c r="G265" s="3">
        <f t="shared" si="0"/>
        <v>65117169.443040006</v>
      </c>
      <c r="H265" s="3">
        <f t="shared" si="1"/>
        <v>0.36999998986721039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41635679.130000003</v>
      </c>
      <c r="D266" s="2">
        <f>'PR-RAS'!E270</f>
        <v>45478914.590000004</v>
      </c>
      <c r="E266" s="2">
        <v>0</v>
      </c>
      <c r="F266" s="2">
        <v>0</v>
      </c>
      <c r="G266" s="3">
        <f t="shared" si="0"/>
        <v>35137279.702150002</v>
      </c>
      <c r="H266" s="3">
        <f t="shared" si="1"/>
        <v>0.53999999910593033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34178935.329999998</v>
      </c>
      <c r="D267" s="2">
        <f>'PR-RAS'!E271</f>
        <v>39934406.240000002</v>
      </c>
      <c r="E267" s="2">
        <v>0</v>
      </c>
      <c r="F267" s="2">
        <v>0</v>
      </c>
      <c r="G267" s="3">
        <f t="shared" si="0"/>
        <v>30336700.917460002</v>
      </c>
      <c r="H267" s="3">
        <f t="shared" si="1"/>
        <v>0.57000000029802322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14688.74</v>
      </c>
      <c r="D268" s="2">
        <f>'PR-RAS'!E272</f>
        <v>0</v>
      </c>
      <c r="E268" s="2">
        <v>0</v>
      </c>
      <c r="F268" s="2">
        <v>0</v>
      </c>
      <c r="G268" s="3">
        <f t="shared" si="0"/>
        <v>3921.8935800000004</v>
      </c>
      <c r="H268" s="3">
        <f t="shared" si="1"/>
        <v>0.26000000000021828</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366714347.08000004</v>
      </c>
      <c r="D269" s="2">
        <f>'PR-RAS'!E273</f>
        <v>124719465.05</v>
      </c>
      <c r="E269" s="2">
        <v>0</v>
      </c>
      <c r="F269" s="2">
        <v>0</v>
      </c>
      <c r="G269" s="3">
        <f t="shared" si="0"/>
        <v>165129078.28424004</v>
      </c>
      <c r="H269" s="3">
        <f t="shared" si="1"/>
        <v>0.130000039935112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76198827.469999999</v>
      </c>
      <c r="D270" s="2">
        <f>'PR-RAS'!E274</f>
        <v>91343623.959999993</v>
      </c>
      <c r="E270" s="2">
        <v>0</v>
      </c>
      <c r="F270" s="2">
        <v>0</v>
      </c>
      <c r="G270" s="3">
        <f t="shared" si="0"/>
        <v>69640354.279909998</v>
      </c>
      <c r="H270" s="3">
        <f t="shared" si="1"/>
        <v>0.51000000536441803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74778250.090000004</v>
      </c>
      <c r="D271" s="2">
        <f>'PR-RAS'!E275</f>
        <v>90779615</v>
      </c>
      <c r="E271" s="2">
        <v>0</v>
      </c>
      <c r="F271" s="2">
        <v>0</v>
      </c>
      <c r="G271" s="3">
        <f t="shared" si="0"/>
        <v>69211119.624300003</v>
      </c>
      <c r="H271" s="3">
        <f t="shared" si="1"/>
        <v>9.0000003576278687E-2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260166.92</v>
      </c>
      <c r="D272" s="2">
        <f>'PR-RAS'!E276</f>
        <v>236200.69</v>
      </c>
      <c r="E272" s="2">
        <v>0</v>
      </c>
      <c r="F272" s="2">
        <v>0</v>
      </c>
      <c r="G272" s="3">
        <f t="shared" si="0"/>
        <v>198526.00930000003</v>
      </c>
      <c r="H272" s="3">
        <f t="shared" si="1"/>
        <v>0.38999999998486601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1160410.46</v>
      </c>
      <c r="D273" s="2">
        <f>'PR-RAS'!E277</f>
        <v>327808.27</v>
      </c>
      <c r="E273" s="2">
        <v>0</v>
      </c>
      <c r="F273" s="2">
        <v>0</v>
      </c>
      <c r="G273" s="3">
        <f t="shared" si="0"/>
        <v>493959.34400000004</v>
      </c>
      <c r="H273" s="3">
        <f t="shared" si="1"/>
        <v>0.72999999998137355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786138.76</v>
      </c>
      <c r="D274" s="2">
        <f>'PR-RAS'!E278</f>
        <v>235756.87</v>
      </c>
      <c r="E274" s="2">
        <v>0</v>
      </c>
      <c r="F274" s="2">
        <v>0</v>
      </c>
      <c r="G274" s="3">
        <f t="shared" si="0"/>
        <v>343339.13250000001</v>
      </c>
      <c r="H274" s="3">
        <f t="shared" si="1"/>
        <v>0.36999999999534339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732.5</v>
      </c>
      <c r="E275" s="2">
        <v>0</v>
      </c>
      <c r="F275" s="2">
        <v>0</v>
      </c>
      <c r="G275" s="3">
        <f t="shared" ref="G275:G528" si="12">(B275/1000)*(C275*1+D275*2)</f>
        <v>401.41</v>
      </c>
      <c r="H275" s="3">
        <f t="shared" ref="H275:H528" si="13">ABS(C275-ROUND(C275,0))+ABS(D275-ROUND(D275,0))</f>
        <v>0.5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786138.76</v>
      </c>
      <c r="D276" s="2">
        <f>'PR-RAS'!E280</f>
        <v>235024.37</v>
      </c>
      <c r="E276" s="2">
        <v>0</v>
      </c>
      <c r="F276" s="2">
        <v>0</v>
      </c>
      <c r="G276" s="3">
        <f t="shared" si="12"/>
        <v>345451.5625</v>
      </c>
      <c r="H276" s="3">
        <f t="shared" si="13"/>
        <v>0.60999999998603016</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8824274.5499999989</v>
      </c>
      <c r="D279" s="2">
        <f>'PR-RAS'!E283</f>
        <v>3889379.21</v>
      </c>
      <c r="E279" s="2">
        <v>0</v>
      </c>
      <c r="F279" s="2">
        <v>0</v>
      </c>
      <c r="G279" s="3">
        <f t="shared" si="12"/>
        <v>4615643.1656600004</v>
      </c>
      <c r="H279" s="3">
        <f t="shared" si="13"/>
        <v>0.66000000108033419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7863546.6799999997</v>
      </c>
      <c r="D280" s="2">
        <f>'PR-RAS'!E284</f>
        <v>3443229.77</v>
      </c>
      <c r="E280" s="2">
        <v>0</v>
      </c>
      <c r="F280" s="2">
        <v>0</v>
      </c>
      <c r="G280" s="3">
        <f t="shared" si="12"/>
        <v>4115251.73538</v>
      </c>
      <c r="H280" s="3">
        <f t="shared" si="13"/>
        <v>0.55000000027939677</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30</v>
      </c>
      <c r="D281" s="2">
        <f>'PR-RAS'!E285</f>
        <v>485</v>
      </c>
      <c r="E281" s="2">
        <v>0</v>
      </c>
      <c r="F281" s="2">
        <v>0</v>
      </c>
      <c r="G281" s="3">
        <f t="shared" si="12"/>
        <v>280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298270.90999999997</v>
      </c>
      <c r="D282" s="2">
        <f>'PR-RAS'!E286</f>
        <v>76783.39</v>
      </c>
      <c r="E282" s="2">
        <v>0</v>
      </c>
      <c r="F282" s="2">
        <v>0</v>
      </c>
      <c r="G282" s="3">
        <f t="shared" si="12"/>
        <v>126966.39089</v>
      </c>
      <c r="H282" s="3">
        <f t="shared" si="13"/>
        <v>0.48000000002502929</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116769.26</v>
      </c>
      <c r="D283" s="2">
        <f>'PR-RAS'!E287</f>
        <v>4653.92</v>
      </c>
      <c r="E283" s="2">
        <v>0</v>
      </c>
      <c r="F283" s="2">
        <v>0</v>
      </c>
      <c r="G283" s="3">
        <f t="shared" si="12"/>
        <v>35553.742199999993</v>
      </c>
      <c r="H283" s="3">
        <f t="shared" si="13"/>
        <v>0.33999999999468855</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545657.69999999995</v>
      </c>
      <c r="D284" s="2">
        <f>'PR-RAS'!E288</f>
        <v>364227.13</v>
      </c>
      <c r="E284" s="2">
        <v>0</v>
      </c>
      <c r="F284" s="2">
        <v>0</v>
      </c>
      <c r="G284" s="3">
        <f t="shared" si="12"/>
        <v>360573.68467999995</v>
      </c>
      <c r="H284" s="3">
        <f t="shared" si="13"/>
        <v>0.43000000005122274</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280905106.30000001</v>
      </c>
      <c r="D285" s="2">
        <f>'PR-RAS'!E289</f>
        <v>29250705.010000002</v>
      </c>
      <c r="E285" s="2">
        <v>0</v>
      </c>
      <c r="F285" s="2">
        <v>0</v>
      </c>
      <c r="G285" s="3">
        <f t="shared" si="12"/>
        <v>96391450.634879991</v>
      </c>
      <c r="H285" s="3">
        <f t="shared" si="13"/>
        <v>0.31000001356005669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280905106.30000001</v>
      </c>
      <c r="D286" s="2">
        <f>'PR-RAS'!E290</f>
        <v>29250705.010000002</v>
      </c>
      <c r="E286" s="2">
        <v>0</v>
      </c>
      <c r="F286" s="2">
        <v>0</v>
      </c>
      <c r="G286" s="3">
        <f t="shared" si="12"/>
        <v>96730857.151199996</v>
      </c>
      <c r="H286" s="3">
        <f t="shared" si="13"/>
        <v>0.31000001356005669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2199052312.8000002</v>
      </c>
      <c r="D295" s="2">
        <f>'PR-RAS'!E299</f>
        <v>2259646115.7399998</v>
      </c>
      <c r="E295" s="2">
        <v>0</v>
      </c>
      <c r="F295" s="2">
        <v>0</v>
      </c>
      <c r="G295" s="3">
        <f t="shared" si="12"/>
        <v>1975193296.0183198</v>
      </c>
      <c r="H295" s="3">
        <f t="shared" si="13"/>
        <v>0.46000003814697266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118079402.61999989</v>
      </c>
      <c r="D296" s="2">
        <f>'PR-RAS'!E300</f>
        <v>285784714.76000023</v>
      </c>
      <c r="E296" s="2">
        <v>0</v>
      </c>
      <c r="F296" s="2">
        <v>0</v>
      </c>
      <c r="G296" s="3">
        <f t="shared" si="12"/>
        <v>203446405.48130009</v>
      </c>
      <c r="H296" s="3">
        <f t="shared" si="13"/>
        <v>0.61999988555908203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1123236956.28</v>
      </c>
      <c r="D298" s="2">
        <f>'PR-RAS'!E302</f>
        <v>1179101117.55</v>
      </c>
      <c r="E298" s="2">
        <v>0</v>
      </c>
      <c r="F298" s="2">
        <v>0</v>
      </c>
      <c r="G298" s="3">
        <f t="shared" si="12"/>
        <v>1033987439.83986</v>
      </c>
      <c r="H298" s="3">
        <f t="shared" si="13"/>
        <v>0.73000001907348633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83994807.120000005</v>
      </c>
      <c r="D300" s="2">
        <f>'PR-RAS'!E304</f>
        <v>117932850.33</v>
      </c>
      <c r="E300" s="2">
        <v>0</v>
      </c>
      <c r="F300" s="2">
        <v>0</v>
      </c>
      <c r="G300" s="3">
        <f t="shared" si="12"/>
        <v>95638291.826219991</v>
      </c>
      <c r="H300" s="3">
        <f t="shared" si="13"/>
        <v>0.45000000298023224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5579812.9800000004</v>
      </c>
      <c r="D301" s="2">
        <f>'PR-RAS'!E305</f>
        <v>5859324.8600000003</v>
      </c>
      <c r="E301" s="2">
        <v>0</v>
      </c>
      <c r="F301" s="2">
        <v>0</v>
      </c>
      <c r="G301" s="3">
        <f t="shared" si="12"/>
        <v>5189538.8100000005</v>
      </c>
      <c r="H301" s="3">
        <f t="shared" si="13"/>
        <v>0.15999999921768904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17233078.899999999</v>
      </c>
      <c r="D302" s="2">
        <f>'PR-RAS'!E306</f>
        <v>19505095.920000002</v>
      </c>
      <c r="E302" s="2">
        <v>0</v>
      </c>
      <c r="F302" s="2">
        <v>0</v>
      </c>
      <c r="G302" s="3">
        <f t="shared" si="12"/>
        <v>16929224.492740002</v>
      </c>
      <c r="H302" s="3">
        <f t="shared" si="13"/>
        <v>0.17999999970197678</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248180165.18000001</v>
      </c>
      <c r="D303" s="2">
        <f>'PR-RAS'!E308</f>
        <v>7301332.54</v>
      </c>
      <c r="E303" s="2">
        <v>0</v>
      </c>
      <c r="F303" s="2">
        <v>0</v>
      </c>
      <c r="G303" s="3">
        <f t="shared" si="12"/>
        <v>79360414.738519996</v>
      </c>
      <c r="H303" s="3">
        <f t="shared" si="13"/>
        <v>0.64000000711530447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37298774.339999996</v>
      </c>
      <c r="D304" s="2">
        <f>'PR-RAS'!E309</f>
        <v>3157913.43</v>
      </c>
      <c r="E304" s="2">
        <v>0</v>
      </c>
      <c r="F304" s="2">
        <v>0</v>
      </c>
      <c r="G304" s="3">
        <f t="shared" si="12"/>
        <v>13215224.163599998</v>
      </c>
      <c r="H304" s="3">
        <f t="shared" si="13"/>
        <v>0.76999999629333615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37166703.079999998</v>
      </c>
      <c r="D305" s="2">
        <f>'PR-RAS'!E310</f>
        <v>2904979.35</v>
      </c>
      <c r="E305" s="2">
        <v>0</v>
      </c>
      <c r="F305" s="2">
        <v>0</v>
      </c>
      <c r="G305" s="3">
        <f t="shared" si="12"/>
        <v>13064905.181120001</v>
      </c>
      <c r="H305" s="3">
        <f t="shared" si="13"/>
        <v>0.42999999830499291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37166703.079999998</v>
      </c>
      <c r="D306" s="2">
        <f>'PR-RAS'!E311</f>
        <v>2904979.35</v>
      </c>
      <c r="E306" s="2">
        <v>0</v>
      </c>
      <c r="F306" s="2">
        <v>0</v>
      </c>
      <c r="G306" s="3">
        <f t="shared" si="12"/>
        <v>13107881.842900001</v>
      </c>
      <c r="H306" s="3">
        <f t="shared" si="13"/>
        <v>0.42999999830499291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132071.26</v>
      </c>
      <c r="D309" s="2">
        <f>'PR-RAS'!E314</f>
        <v>252934.08000000002</v>
      </c>
      <c r="E309" s="2">
        <v>0</v>
      </c>
      <c r="F309" s="2">
        <v>0</v>
      </c>
      <c r="G309" s="3">
        <f t="shared" si="12"/>
        <v>196485.34136000002</v>
      </c>
      <c r="H309" s="3">
        <f t="shared" si="13"/>
        <v>0.34000000002561137</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52163.62</v>
      </c>
      <c r="D313" s="2">
        <f>'PR-RAS'!E318</f>
        <v>114236.66</v>
      </c>
      <c r="E313" s="2">
        <v>0</v>
      </c>
      <c r="F313" s="2">
        <v>0</v>
      </c>
      <c r="G313" s="3">
        <f t="shared" si="12"/>
        <v>87558.725279999999</v>
      </c>
      <c r="H313" s="3">
        <f t="shared" si="13"/>
        <v>0.7199999999938882</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79907.64</v>
      </c>
      <c r="D315" s="2">
        <f>'PR-RAS'!E320</f>
        <v>138697.42000000001</v>
      </c>
      <c r="E315" s="2">
        <v>0</v>
      </c>
      <c r="F315" s="2">
        <v>0</v>
      </c>
      <c r="G315" s="3">
        <f t="shared" si="12"/>
        <v>112192.97872000001</v>
      </c>
      <c r="H315" s="3">
        <f t="shared" si="13"/>
        <v>0.78000000001338776</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210881390.84</v>
      </c>
      <c r="D316" s="2">
        <f>'PR-RAS'!E321</f>
        <v>4143419.11</v>
      </c>
      <c r="E316" s="2">
        <v>0</v>
      </c>
      <c r="F316" s="2">
        <v>0</v>
      </c>
      <c r="G316" s="3">
        <f t="shared" si="12"/>
        <v>69037992.153899997</v>
      </c>
      <c r="H316" s="3">
        <f t="shared" si="13"/>
        <v>0.26999999629333615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199348145.69</v>
      </c>
      <c r="D317" s="2">
        <f>'PR-RAS'!E322</f>
        <v>4056217.7800000003</v>
      </c>
      <c r="E317" s="2">
        <v>0</v>
      </c>
      <c r="F317" s="2">
        <v>0</v>
      </c>
      <c r="G317" s="3">
        <f t="shared" si="12"/>
        <v>65557543.674999997</v>
      </c>
      <c r="H317" s="3">
        <f t="shared" si="13"/>
        <v>0.53000000212341547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3502436.36</v>
      </c>
      <c r="D318" s="2">
        <f>'PR-RAS'!E323</f>
        <v>3639789.06</v>
      </c>
      <c r="E318" s="2">
        <v>0</v>
      </c>
      <c r="F318" s="2">
        <v>0</v>
      </c>
      <c r="G318" s="3">
        <f t="shared" si="12"/>
        <v>3417898.5901600001</v>
      </c>
      <c r="H318" s="3">
        <f t="shared" si="13"/>
        <v>0.41999999992549419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195845638.19</v>
      </c>
      <c r="D319" s="2">
        <f>'PR-RAS'!E324</f>
        <v>416428.72</v>
      </c>
      <c r="E319" s="2">
        <v>0</v>
      </c>
      <c r="F319" s="2">
        <v>0</v>
      </c>
      <c r="G319" s="3">
        <f t="shared" si="12"/>
        <v>62543761.610339999</v>
      </c>
      <c r="H319" s="3">
        <f t="shared" si="13"/>
        <v>0.46999999764375389</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71.14</v>
      </c>
      <c r="D321" s="2">
        <f>'PR-RAS'!E326</f>
        <v>0</v>
      </c>
      <c r="E321" s="2">
        <v>0</v>
      </c>
      <c r="F321" s="2">
        <v>0</v>
      </c>
      <c r="G321" s="3">
        <f t="shared" si="12"/>
        <v>22.764800000000001</v>
      </c>
      <c r="H321" s="3">
        <f t="shared" si="13"/>
        <v>0.14000000000000057</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11479349.75</v>
      </c>
      <c r="D322" s="2">
        <f>'PR-RAS'!E327</f>
        <v>31709.05</v>
      </c>
      <c r="E322" s="2">
        <v>0</v>
      </c>
      <c r="F322" s="2">
        <v>0</v>
      </c>
      <c r="G322" s="3">
        <f t="shared" si="12"/>
        <v>3705228.4798499998</v>
      </c>
      <c r="H322" s="3">
        <f t="shared" si="13"/>
        <v>0.2999999999992724</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2085.8000000000002</v>
      </c>
      <c r="D323" s="2">
        <f>'PR-RAS'!E328</f>
        <v>1424.5</v>
      </c>
      <c r="E323" s="2">
        <v>0</v>
      </c>
      <c r="F323" s="2">
        <v>0</v>
      </c>
      <c r="G323" s="3">
        <f t="shared" si="12"/>
        <v>1589.0056000000002</v>
      </c>
      <c r="H323" s="3">
        <f t="shared" si="13"/>
        <v>0.6999999999998181</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887</v>
      </c>
      <c r="D324" s="2">
        <f>'PR-RAS'!E329</f>
        <v>1551.55</v>
      </c>
      <c r="E324" s="2">
        <v>0</v>
      </c>
      <c r="F324" s="2">
        <v>0</v>
      </c>
      <c r="G324" s="3">
        <f t="shared" si="12"/>
        <v>1288.8023000000001</v>
      </c>
      <c r="H324" s="3">
        <f t="shared" si="13"/>
        <v>0.45000000000004547</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1204</v>
      </c>
      <c r="D325" s="2">
        <f>'PR-RAS'!E330</f>
        <v>1650</v>
      </c>
      <c r="E325" s="2">
        <v>0</v>
      </c>
      <c r="F325" s="2">
        <v>0</v>
      </c>
      <c r="G325" s="3">
        <f t="shared" si="12"/>
        <v>1459.296</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3800</v>
      </c>
      <c r="E326" s="2">
        <v>0</v>
      </c>
      <c r="F326" s="2">
        <v>0</v>
      </c>
      <c r="G326" s="3">
        <f t="shared" si="12"/>
        <v>2470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4612.95</v>
      </c>
      <c r="D327" s="2">
        <f>'PR-RAS'!E332</f>
        <v>0</v>
      </c>
      <c r="E327" s="2">
        <v>0</v>
      </c>
      <c r="F327" s="2">
        <v>0</v>
      </c>
      <c r="G327" s="3">
        <f t="shared" si="12"/>
        <v>1503.8217</v>
      </c>
      <c r="H327" s="3">
        <f t="shared" si="13"/>
        <v>5.0000000000181899E-2</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6400</v>
      </c>
      <c r="E328" s="2">
        <v>0</v>
      </c>
      <c r="F328" s="2">
        <v>0</v>
      </c>
      <c r="G328" s="3">
        <f t="shared" si="12"/>
        <v>4185.6000000000004</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11470560</v>
      </c>
      <c r="D329" s="2">
        <f>'PR-RAS'!E334</f>
        <v>16883</v>
      </c>
      <c r="E329" s="2">
        <v>0</v>
      </c>
      <c r="F329" s="2">
        <v>0</v>
      </c>
      <c r="G329" s="3">
        <f t="shared" si="12"/>
        <v>3773418.9280000003</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53895.4</v>
      </c>
      <c r="D331" s="2">
        <f>'PR-RAS'!E336</f>
        <v>55492.28</v>
      </c>
      <c r="E331" s="2">
        <v>0</v>
      </c>
      <c r="F331" s="2">
        <v>0</v>
      </c>
      <c r="G331" s="3">
        <f t="shared" si="12"/>
        <v>54410.3868</v>
      </c>
      <c r="H331" s="3">
        <f t="shared" si="13"/>
        <v>0.68000000000029104</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53895.4</v>
      </c>
      <c r="D332" s="2">
        <f>'PR-RAS'!E337</f>
        <v>55492.28</v>
      </c>
      <c r="E332" s="2">
        <v>0</v>
      </c>
      <c r="F332" s="2">
        <v>0</v>
      </c>
      <c r="G332" s="3">
        <f t="shared" si="12"/>
        <v>54575.266759999999</v>
      </c>
      <c r="H332" s="3">
        <f t="shared" si="13"/>
        <v>0.68000000000029104</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248087043.19</v>
      </c>
      <c r="D355" s="2">
        <f>'PR-RAS'!E360</f>
        <v>344883557.87</v>
      </c>
      <c r="E355" s="2">
        <v>0</v>
      </c>
      <c r="F355" s="2">
        <v>0</v>
      </c>
      <c r="G355" s="3">
        <f t="shared" si="12"/>
        <v>332000372.26121998</v>
      </c>
      <c r="H355" s="3">
        <f t="shared" si="13"/>
        <v>0.31999999284744263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11149296.120000001</v>
      </c>
      <c r="D356" s="2">
        <f>'PR-RAS'!E361</f>
        <v>4194019.66</v>
      </c>
      <c r="E356" s="2">
        <v>0</v>
      </c>
      <c r="F356" s="2">
        <v>0</v>
      </c>
      <c r="G356" s="3">
        <f t="shared" si="12"/>
        <v>6935754.0811999999</v>
      </c>
      <c r="H356" s="3">
        <f t="shared" si="13"/>
        <v>0.46000000089406967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6720544.3200000003</v>
      </c>
      <c r="D357" s="2">
        <f>'PR-RAS'!E362</f>
        <v>3056230.71</v>
      </c>
      <c r="E357" s="2">
        <v>0</v>
      </c>
      <c r="F357" s="2">
        <v>0</v>
      </c>
      <c r="G357" s="3">
        <f t="shared" si="12"/>
        <v>4568550.0434400002</v>
      </c>
      <c r="H357" s="3">
        <f t="shared" si="13"/>
        <v>0.61000000033527613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6720544.3200000003</v>
      </c>
      <c r="D358" s="2">
        <f>'PR-RAS'!E363</f>
        <v>3056230.71</v>
      </c>
      <c r="E358" s="2">
        <v>0</v>
      </c>
      <c r="F358" s="2">
        <v>0</v>
      </c>
      <c r="G358" s="3">
        <f t="shared" si="12"/>
        <v>4581383.0491800001</v>
      </c>
      <c r="H358" s="3">
        <f t="shared" si="13"/>
        <v>0.61000000033527613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4428751.8</v>
      </c>
      <c r="D361" s="2">
        <f>'PR-RAS'!E366</f>
        <v>1137788.95</v>
      </c>
      <c r="E361" s="2">
        <v>0</v>
      </c>
      <c r="F361" s="2">
        <v>0</v>
      </c>
      <c r="G361" s="3">
        <f t="shared" si="12"/>
        <v>2413558.6919999998</v>
      </c>
      <c r="H361" s="3">
        <f t="shared" si="13"/>
        <v>0.25000000023283064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1492513.51</v>
      </c>
      <c r="D364" s="2">
        <f>'PR-RAS'!E369</f>
        <v>426230.53</v>
      </c>
      <c r="E364" s="2">
        <v>0</v>
      </c>
      <c r="F364" s="2">
        <v>0</v>
      </c>
      <c r="G364" s="3">
        <f t="shared" si="12"/>
        <v>851225.7689100001</v>
      </c>
      <c r="H364" s="3">
        <f t="shared" si="13"/>
        <v>0.9599999999627471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2936238.29</v>
      </c>
      <c r="D365" s="2">
        <f>'PR-RAS'!E370</f>
        <v>711278.43</v>
      </c>
      <c r="E365" s="2">
        <v>0</v>
      </c>
      <c r="F365" s="2">
        <v>0</v>
      </c>
      <c r="G365" s="3">
        <f t="shared" si="12"/>
        <v>1586601.4346</v>
      </c>
      <c r="H365" s="3">
        <f t="shared" si="13"/>
        <v>0.72000000008847564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279.99</v>
      </c>
      <c r="E367" s="2">
        <v>0</v>
      </c>
      <c r="F367" s="2">
        <v>0</v>
      </c>
      <c r="G367" s="3">
        <f t="shared" si="12"/>
        <v>204.95268000000002</v>
      </c>
      <c r="H367" s="3">
        <f t="shared" si="13"/>
        <v>9.9999999999909051E-3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169121785.08999997</v>
      </c>
      <c r="D368" s="2">
        <f>'PR-RAS'!E373</f>
        <v>224522806.10000002</v>
      </c>
      <c r="E368" s="2">
        <v>0</v>
      </c>
      <c r="F368" s="2">
        <v>0</v>
      </c>
      <c r="G368" s="3">
        <f t="shared" si="12"/>
        <v>226867434.80543</v>
      </c>
      <c r="H368" s="3">
        <f t="shared" si="13"/>
        <v>0.18999999761581421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115034670.83000001</v>
      </c>
      <c r="D369" s="2">
        <f>'PR-RAS'!E374</f>
        <v>176007000.62</v>
      </c>
      <c r="E369" s="2">
        <v>0</v>
      </c>
      <c r="F369" s="2">
        <v>0</v>
      </c>
      <c r="G369" s="3">
        <f t="shared" si="12"/>
        <v>171873911.32176003</v>
      </c>
      <c r="H369" s="3">
        <f t="shared" si="13"/>
        <v>0.54999998211860657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503009</v>
      </c>
      <c r="D370" s="2">
        <f>'PR-RAS'!E375</f>
        <v>41131.03</v>
      </c>
      <c r="E370" s="2">
        <v>0</v>
      </c>
      <c r="F370" s="2">
        <v>0</v>
      </c>
      <c r="G370" s="3">
        <f t="shared" si="12"/>
        <v>215965.02114000003</v>
      </c>
      <c r="H370" s="3">
        <f t="shared" si="13"/>
        <v>2.9999999998835847E-2</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67740807.269999996</v>
      </c>
      <c r="D371" s="2">
        <f>'PR-RAS'!E376</f>
        <v>65164422.539999999</v>
      </c>
      <c r="E371" s="2">
        <v>0</v>
      </c>
      <c r="F371" s="2">
        <v>0</v>
      </c>
      <c r="G371" s="3">
        <f t="shared" si="12"/>
        <v>73285771.369499996</v>
      </c>
      <c r="H371" s="3">
        <f t="shared" si="13"/>
        <v>0.72999999672174454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9456356.2899999991</v>
      </c>
      <c r="D372" s="2">
        <f>'PR-RAS'!E377</f>
        <v>27149228.699999999</v>
      </c>
      <c r="E372" s="2">
        <v>0</v>
      </c>
      <c r="F372" s="2">
        <v>0</v>
      </c>
      <c r="G372" s="3">
        <f t="shared" si="12"/>
        <v>23653035.878989998</v>
      </c>
      <c r="H372" s="3">
        <f t="shared" si="13"/>
        <v>0.58999999985098839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37334498.270000003</v>
      </c>
      <c r="D373" s="2">
        <f>'PR-RAS'!E378</f>
        <v>83652218.349999994</v>
      </c>
      <c r="E373" s="2">
        <v>0</v>
      </c>
      <c r="F373" s="2">
        <v>0</v>
      </c>
      <c r="G373" s="3">
        <f t="shared" si="12"/>
        <v>76125683.808839992</v>
      </c>
      <c r="H373" s="3">
        <f t="shared" si="13"/>
        <v>0.61999999731779099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35181902.170000002</v>
      </c>
      <c r="D374" s="2">
        <f>'PR-RAS'!E379</f>
        <v>27614976.649999999</v>
      </c>
      <c r="E374" s="2">
        <v>0</v>
      </c>
      <c r="F374" s="2">
        <v>0</v>
      </c>
      <c r="G374" s="3">
        <f t="shared" si="12"/>
        <v>33723622.09031</v>
      </c>
      <c r="H374" s="3">
        <f t="shared" si="13"/>
        <v>0.52000000327825546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20500705.899999999</v>
      </c>
      <c r="D375" s="2">
        <f>'PR-RAS'!E380</f>
        <v>14615179.9</v>
      </c>
      <c r="E375" s="2">
        <v>0</v>
      </c>
      <c r="F375" s="2">
        <v>0</v>
      </c>
      <c r="G375" s="3">
        <f t="shared" si="12"/>
        <v>18599418.571800001</v>
      </c>
      <c r="H375" s="3">
        <f t="shared" si="13"/>
        <v>0.20000000111758709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638472.62</v>
      </c>
      <c r="D376" s="2">
        <f>'PR-RAS'!E381</f>
        <v>621271.97</v>
      </c>
      <c r="E376" s="2">
        <v>0</v>
      </c>
      <c r="F376" s="2">
        <v>0</v>
      </c>
      <c r="G376" s="3">
        <f t="shared" si="12"/>
        <v>705381.21</v>
      </c>
      <c r="H376" s="3">
        <f t="shared" si="13"/>
        <v>0.41000000003259629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1936677</v>
      </c>
      <c r="D377" s="2">
        <f>'PR-RAS'!E382</f>
        <v>2298771.36</v>
      </c>
      <c r="E377" s="2">
        <v>0</v>
      </c>
      <c r="F377" s="2">
        <v>0</v>
      </c>
      <c r="G377" s="3">
        <f t="shared" si="12"/>
        <v>2456866.61472</v>
      </c>
      <c r="H377" s="3">
        <f t="shared" si="13"/>
        <v>0.35999999986961484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3858493.18</v>
      </c>
      <c r="D378" s="2">
        <f>'PR-RAS'!E383</f>
        <v>4202040.16</v>
      </c>
      <c r="E378" s="2">
        <v>0</v>
      </c>
      <c r="F378" s="2">
        <v>0</v>
      </c>
      <c r="G378" s="3">
        <f t="shared" si="12"/>
        <v>4622990.2094999999</v>
      </c>
      <c r="H378" s="3">
        <f t="shared" si="13"/>
        <v>0.34000000031664968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492630.49</v>
      </c>
      <c r="D379" s="2">
        <f>'PR-RAS'!E384</f>
        <v>266228.02</v>
      </c>
      <c r="E379" s="2">
        <v>0</v>
      </c>
      <c r="F379" s="2">
        <v>0</v>
      </c>
      <c r="G379" s="3">
        <f t="shared" si="12"/>
        <v>387482.70834000001</v>
      </c>
      <c r="H379" s="3">
        <f t="shared" si="13"/>
        <v>0.51000000000931323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862961.78</v>
      </c>
      <c r="D380" s="2">
        <f>'PR-RAS'!E385</f>
        <v>704584.99</v>
      </c>
      <c r="E380" s="2">
        <v>0</v>
      </c>
      <c r="F380" s="2">
        <v>0</v>
      </c>
      <c r="G380" s="3">
        <f t="shared" si="12"/>
        <v>861137.93703999987</v>
      </c>
      <c r="H380" s="3">
        <f t="shared" si="13"/>
        <v>0.22999999998137355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6891961.2000000002</v>
      </c>
      <c r="D381" s="2">
        <f>'PR-RAS'!E386</f>
        <v>4906900.25</v>
      </c>
      <c r="E381" s="2">
        <v>0</v>
      </c>
      <c r="F381" s="2">
        <v>0</v>
      </c>
      <c r="G381" s="3">
        <f t="shared" si="12"/>
        <v>6348189.4459999995</v>
      </c>
      <c r="H381" s="3">
        <f t="shared" si="13"/>
        <v>0.45000000018626451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5669130.0899999999</v>
      </c>
      <c r="D383" s="2">
        <f>'PR-RAS'!E388</f>
        <v>3598709.85</v>
      </c>
      <c r="E383" s="2">
        <v>0</v>
      </c>
      <c r="F383" s="2">
        <v>0</v>
      </c>
      <c r="G383" s="3">
        <f t="shared" si="12"/>
        <v>4915022.0197799997</v>
      </c>
      <c r="H383" s="3">
        <f t="shared" si="13"/>
        <v>0.23999999975785613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5667750.0899999999</v>
      </c>
      <c r="D384" s="2">
        <f>'PR-RAS'!E389</f>
        <v>3584874.85</v>
      </c>
      <c r="E384" s="2">
        <v>0</v>
      </c>
      <c r="F384" s="2">
        <v>0</v>
      </c>
      <c r="G384" s="3">
        <f t="shared" si="12"/>
        <v>4916762.4195699999</v>
      </c>
      <c r="H384" s="3">
        <f t="shared" si="13"/>
        <v>0.23999999975785613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1380</v>
      </c>
      <c r="D386" s="2">
        <f>'PR-RAS'!E391</f>
        <v>13835</v>
      </c>
      <c r="E386" s="2">
        <v>0</v>
      </c>
      <c r="F386" s="2">
        <v>0</v>
      </c>
      <c r="G386" s="3">
        <f t="shared" si="12"/>
        <v>11184.25</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9239640.0700000003</v>
      </c>
      <c r="D388" s="2">
        <f>'PR-RAS'!E393</f>
        <v>10753316.529999999</v>
      </c>
      <c r="E388" s="2">
        <v>0</v>
      </c>
      <c r="F388" s="2">
        <v>0</v>
      </c>
      <c r="G388" s="3">
        <f t="shared" si="12"/>
        <v>11898807.701309999</v>
      </c>
      <c r="H388" s="3">
        <f t="shared" si="13"/>
        <v>0.54000000096857548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8994761.6400000006</v>
      </c>
      <c r="D389" s="2">
        <f>'PR-RAS'!E394</f>
        <v>10045636.35</v>
      </c>
      <c r="E389" s="2">
        <v>0</v>
      </c>
      <c r="F389" s="2">
        <v>0</v>
      </c>
      <c r="G389" s="3">
        <f t="shared" si="12"/>
        <v>11285381.32392</v>
      </c>
      <c r="H389" s="3">
        <f t="shared" si="13"/>
        <v>0.70999999903142452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173863.17</v>
      </c>
      <c r="D390" s="2">
        <f>'PR-RAS'!E395</f>
        <v>228187.01</v>
      </c>
      <c r="E390" s="2">
        <v>0</v>
      </c>
      <c r="F390" s="2">
        <v>0</v>
      </c>
      <c r="G390" s="3">
        <f t="shared" si="12"/>
        <v>245162.26691000003</v>
      </c>
      <c r="H390" s="3">
        <f t="shared" si="13"/>
        <v>0.18000000002211891</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48930.400000000001</v>
      </c>
      <c r="D391" s="2">
        <f>'PR-RAS'!E396</f>
        <v>387456.88</v>
      </c>
      <c r="E391" s="2">
        <v>0</v>
      </c>
      <c r="F391" s="2">
        <v>0</v>
      </c>
      <c r="G391" s="3">
        <f t="shared" si="12"/>
        <v>321299.22240000003</v>
      </c>
      <c r="H391" s="3">
        <f t="shared" si="13"/>
        <v>0.51999999999679858</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22084.86</v>
      </c>
      <c r="D392" s="2">
        <f>'PR-RAS'!E397</f>
        <v>92036.29</v>
      </c>
      <c r="E392" s="2">
        <v>0</v>
      </c>
      <c r="F392" s="2">
        <v>0</v>
      </c>
      <c r="G392" s="3">
        <f t="shared" si="12"/>
        <v>80607.559040000007</v>
      </c>
      <c r="H392" s="3">
        <f t="shared" si="13"/>
        <v>0.42999999999301508</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2998593.54</v>
      </c>
      <c r="D393" s="2">
        <f>'PR-RAS'!E398</f>
        <v>2910767.52</v>
      </c>
      <c r="E393" s="2">
        <v>0</v>
      </c>
      <c r="F393" s="2">
        <v>0</v>
      </c>
      <c r="G393" s="3">
        <f t="shared" si="12"/>
        <v>3457490.4033600003</v>
      </c>
      <c r="H393" s="3">
        <f t="shared" si="13"/>
        <v>0.93999999994412065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2994593.54</v>
      </c>
      <c r="D394" s="2">
        <f>'PR-RAS'!E399</f>
        <v>2910767.52</v>
      </c>
      <c r="E394" s="2">
        <v>0</v>
      </c>
      <c r="F394" s="2">
        <v>0</v>
      </c>
      <c r="G394" s="3">
        <f t="shared" si="12"/>
        <v>3464738.5319400001</v>
      </c>
      <c r="H394" s="3">
        <f t="shared" si="13"/>
        <v>0.93999999994412065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4000</v>
      </c>
      <c r="D395" s="2">
        <f>'PR-RAS'!E400</f>
        <v>0</v>
      </c>
      <c r="E395" s="2">
        <v>0</v>
      </c>
      <c r="F395" s="2">
        <v>0</v>
      </c>
      <c r="G395" s="3">
        <f t="shared" si="12"/>
        <v>1576</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997848.39</v>
      </c>
      <c r="D396" s="2">
        <f>'PR-RAS'!E401</f>
        <v>3638034.9299999997</v>
      </c>
      <c r="E396" s="2">
        <v>0</v>
      </c>
      <c r="F396" s="2">
        <v>0</v>
      </c>
      <c r="G396" s="3">
        <f t="shared" si="12"/>
        <v>3268197.7087499998</v>
      </c>
      <c r="H396" s="3">
        <f t="shared" si="13"/>
        <v>0.46000000031199306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954286.5</v>
      </c>
      <c r="D398" s="2">
        <f>'PR-RAS'!E403</f>
        <v>3342048.46</v>
      </c>
      <c r="E398" s="2">
        <v>0</v>
      </c>
      <c r="F398" s="2">
        <v>0</v>
      </c>
      <c r="G398" s="3">
        <f t="shared" si="12"/>
        <v>3032438.2177400002</v>
      </c>
      <c r="H398" s="3">
        <f t="shared" si="13"/>
        <v>0.9599999999627471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43561.89</v>
      </c>
      <c r="D400" s="2">
        <f>'PR-RAS'!E405</f>
        <v>295986.46999999997</v>
      </c>
      <c r="E400" s="2">
        <v>0</v>
      </c>
      <c r="F400" s="2">
        <v>0</v>
      </c>
      <c r="G400" s="3">
        <f t="shared" si="12"/>
        <v>253578.39717000001</v>
      </c>
      <c r="H400" s="3">
        <f t="shared" si="13"/>
        <v>0.5799999999726424</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11857.96</v>
      </c>
      <c r="D401" s="2">
        <f>'PR-RAS'!E406</f>
        <v>71.400000000000006</v>
      </c>
      <c r="E401" s="2">
        <v>0</v>
      </c>
      <c r="F401" s="2">
        <v>0</v>
      </c>
      <c r="G401" s="3">
        <f t="shared" si="12"/>
        <v>4800.3039999999992</v>
      </c>
      <c r="H401" s="3">
        <f t="shared" si="13"/>
        <v>0.4400000000008788</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11857.96</v>
      </c>
      <c r="D402" s="2">
        <f>'PR-RAS'!E407</f>
        <v>71.400000000000006</v>
      </c>
      <c r="E402" s="2">
        <v>0</v>
      </c>
      <c r="F402" s="2">
        <v>0</v>
      </c>
      <c r="G402" s="3">
        <f t="shared" si="12"/>
        <v>4812.30476</v>
      </c>
      <c r="H402" s="3">
        <f t="shared" si="13"/>
        <v>0.4400000000008788</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11857.96</v>
      </c>
      <c r="D404" s="2">
        <f>'PR-RAS'!E409</f>
        <v>71.400000000000006</v>
      </c>
      <c r="E404" s="2">
        <v>0</v>
      </c>
      <c r="F404" s="2">
        <v>0</v>
      </c>
      <c r="G404" s="3">
        <f t="shared" si="12"/>
        <v>4836.3062799999998</v>
      </c>
      <c r="H404" s="3">
        <f t="shared" si="13"/>
        <v>0.4400000000008788</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67804104.019999996</v>
      </c>
      <c r="D407" s="2">
        <f>'PR-RAS'!E412</f>
        <v>116166660.71000001</v>
      </c>
      <c r="E407" s="2">
        <v>0</v>
      </c>
      <c r="F407" s="2">
        <v>0</v>
      </c>
      <c r="G407" s="3">
        <f t="shared" si="12"/>
        <v>121855794.72864</v>
      </c>
      <c r="H407" s="3">
        <f t="shared" si="13"/>
        <v>0.3099999874830246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67550647.409999996</v>
      </c>
      <c r="D408" s="2">
        <f>'PR-RAS'!E413</f>
        <v>116083712.79000001</v>
      </c>
      <c r="E408" s="2">
        <v>0</v>
      </c>
      <c r="F408" s="2">
        <v>0</v>
      </c>
      <c r="G408" s="3">
        <f t="shared" si="12"/>
        <v>121985255.70693</v>
      </c>
      <c r="H408" s="3">
        <f t="shared" si="13"/>
        <v>0.61999998986721039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247506.61</v>
      </c>
      <c r="D409" s="2">
        <f>'PR-RAS'!E414</f>
        <v>21278.75</v>
      </c>
      <c r="E409" s="2">
        <v>0</v>
      </c>
      <c r="F409" s="2">
        <v>0</v>
      </c>
      <c r="G409" s="3">
        <f t="shared" si="12"/>
        <v>118346.15687999998</v>
      </c>
      <c r="H409" s="3">
        <f t="shared" si="13"/>
        <v>0.64000000001396984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5950</v>
      </c>
      <c r="D410" s="2">
        <f>'PR-RAS'!E415</f>
        <v>6760</v>
      </c>
      <c r="E410" s="2">
        <v>0</v>
      </c>
      <c r="F410" s="2">
        <v>0</v>
      </c>
      <c r="G410" s="3">
        <f t="shared" si="12"/>
        <v>7963.23</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54909.17</v>
      </c>
      <c r="E411" s="2">
        <v>0</v>
      </c>
      <c r="F411" s="2">
        <v>0</v>
      </c>
      <c r="G411" s="3">
        <f t="shared" si="12"/>
        <v>45025.519399999997</v>
      </c>
      <c r="H411" s="3">
        <f t="shared" si="13"/>
        <v>0.16999999999825377</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93121.990000009537</v>
      </c>
      <c r="D412" s="2">
        <f>'PR-RAS'!E417</f>
        <v>0</v>
      </c>
      <c r="E412" s="2">
        <v>0</v>
      </c>
      <c r="F412" s="2">
        <v>0</v>
      </c>
      <c r="G412" s="3">
        <f t="shared" si="12"/>
        <v>38273.13789000392</v>
      </c>
      <c r="H412" s="3">
        <f t="shared" si="13"/>
        <v>9.9999904632568359E-3</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337582225.32999998</v>
      </c>
      <c r="E413" s="2">
        <v>0</v>
      </c>
      <c r="F413" s="2">
        <v>0</v>
      </c>
      <c r="G413" s="3">
        <f t="shared" si="12"/>
        <v>278167753.67191994</v>
      </c>
      <c r="H413" s="3">
        <f t="shared" si="13"/>
        <v>0.32999998331069946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1257576182.71</v>
      </c>
      <c r="D415" s="2">
        <f>'PR-RAS'!E420</f>
        <v>1197884852.6400001</v>
      </c>
      <c r="E415" s="2">
        <v>0</v>
      </c>
      <c r="F415" s="2">
        <v>0</v>
      </c>
      <c r="G415" s="3">
        <f t="shared" si="12"/>
        <v>1512485197.6278601</v>
      </c>
      <c r="H415" s="3">
        <f t="shared" si="13"/>
        <v>0.64999985694885254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4818382.87</v>
      </c>
      <c r="D416" s="2">
        <f>'PR-RAS'!E421</f>
        <v>7909068.7999999998</v>
      </c>
      <c r="E416" s="2">
        <v>0</v>
      </c>
      <c r="F416" s="2">
        <v>0</v>
      </c>
      <c r="G416" s="3">
        <f t="shared" si="12"/>
        <v>8564155.9950499982</v>
      </c>
      <c r="H416" s="3">
        <f t="shared" si="13"/>
        <v>0.33000000007450581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2565311880.5999999</v>
      </c>
      <c r="D417" s="2">
        <f>'PR-RAS'!E422</f>
        <v>2552732163.04</v>
      </c>
      <c r="E417" s="2">
        <v>0</v>
      </c>
      <c r="F417" s="2">
        <v>0</v>
      </c>
      <c r="G417" s="3">
        <f t="shared" si="12"/>
        <v>3191042901.9788799</v>
      </c>
      <c r="H417" s="3">
        <f t="shared" si="13"/>
        <v>0.44000005722045898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2447139355.9900002</v>
      </c>
      <c r="D418" s="2">
        <f>'PR-RAS'!E423</f>
        <v>2604529673.6099997</v>
      </c>
      <c r="E418" s="2">
        <v>0</v>
      </c>
      <c r="F418" s="2">
        <v>0</v>
      </c>
      <c r="G418" s="3">
        <f t="shared" si="12"/>
        <v>3192634859.2385693</v>
      </c>
      <c r="H418" s="3">
        <f t="shared" si="13"/>
        <v>0.40000009536743164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118172524.60999966</v>
      </c>
      <c r="D419" s="2">
        <f>'PR-RAS'!E424</f>
        <v>0</v>
      </c>
      <c r="E419" s="2">
        <v>0</v>
      </c>
      <c r="F419" s="2">
        <v>0</v>
      </c>
      <c r="G419" s="3">
        <f t="shared" si="12"/>
        <v>49396115.286979854</v>
      </c>
      <c r="H419" s="3">
        <f t="shared" si="13"/>
        <v>0.39000034332275391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51797510.569999695</v>
      </c>
      <c r="E420" s="2">
        <v>0</v>
      </c>
      <c r="F420" s="2">
        <v>0</v>
      </c>
      <c r="G420" s="3">
        <f t="shared" si="12"/>
        <v>43406313.857659742</v>
      </c>
      <c r="H420" s="3">
        <f t="shared" si="13"/>
        <v>0.43000030517578125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134339226.43000007</v>
      </c>
      <c r="D422" s="2">
        <f>'PR-RAS'!E427</f>
        <v>18783735.090000153</v>
      </c>
      <c r="E422" s="2">
        <v>0</v>
      </c>
      <c r="F422" s="2">
        <v>0</v>
      </c>
      <c r="G422" s="3">
        <f t="shared" si="12"/>
        <v>72372719.272810161</v>
      </c>
      <c r="H422" s="3">
        <f t="shared" si="13"/>
        <v>0.52000021934509277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88813189.99000001</v>
      </c>
      <c r="D423" s="2">
        <f>'PR-RAS'!E428</f>
        <v>125841919.13</v>
      </c>
      <c r="E423" s="2">
        <v>0</v>
      </c>
      <c r="F423" s="2">
        <v>0</v>
      </c>
      <c r="G423" s="3">
        <f t="shared" si="12"/>
        <v>143689745.9215</v>
      </c>
      <c r="H423" s="3">
        <f t="shared" si="13"/>
        <v>0.13999998569488525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42470346.289999999</v>
      </c>
      <c r="D424" s="2">
        <f>'PR-RAS'!E430</f>
        <v>67976423.820000008</v>
      </c>
      <c r="E424" s="2">
        <v>0</v>
      </c>
      <c r="F424" s="2">
        <v>0</v>
      </c>
      <c r="G424" s="3">
        <f t="shared" si="12"/>
        <v>75473011.032389998</v>
      </c>
      <c r="H424" s="3">
        <f t="shared" si="13"/>
        <v>0.46999999135732651</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34580.639999999999</v>
      </c>
      <c r="D425" s="2">
        <f>'PR-RAS'!E431</f>
        <v>29266.560000000001</v>
      </c>
      <c r="E425" s="2">
        <v>0</v>
      </c>
      <c r="F425" s="2">
        <v>0</v>
      </c>
      <c r="G425" s="3">
        <f t="shared" si="12"/>
        <v>39480.234240000005</v>
      </c>
      <c r="H425" s="3">
        <f t="shared" si="13"/>
        <v>0.7999999999992724</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34580.639999999999</v>
      </c>
      <c r="D431" s="2">
        <f>'PR-RAS'!E437</f>
        <v>29266.560000000001</v>
      </c>
      <c r="E431" s="2">
        <v>0</v>
      </c>
      <c r="F431" s="2">
        <v>0</v>
      </c>
      <c r="G431" s="3">
        <f t="shared" si="12"/>
        <v>40038.916800000006</v>
      </c>
      <c r="H431" s="3">
        <f t="shared" si="13"/>
        <v>0.7999999999992724</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34580.639999999999</v>
      </c>
      <c r="D432" s="2">
        <f>'PR-RAS'!E438</f>
        <v>29266.560000000001</v>
      </c>
      <c r="E432" s="2">
        <v>0</v>
      </c>
      <c r="F432" s="2">
        <v>0</v>
      </c>
      <c r="G432" s="3">
        <f t="shared" si="12"/>
        <v>40132.030560000007</v>
      </c>
      <c r="H432" s="3">
        <f t="shared" si="13"/>
        <v>0.7999999999992724</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28679.040000000001</v>
      </c>
      <c r="E460" s="2">
        <v>0</v>
      </c>
      <c r="F460" s="2">
        <v>0</v>
      </c>
      <c r="G460" s="3">
        <f t="shared" si="12"/>
        <v>26327.35872</v>
      </c>
      <c r="H460" s="3">
        <f t="shared" si="13"/>
        <v>4.0000000000873115E-2</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28679.040000000001</v>
      </c>
      <c r="E464" s="2">
        <v>0</v>
      </c>
      <c r="F464" s="2">
        <v>0</v>
      </c>
      <c r="G464" s="3">
        <f t="shared" si="12"/>
        <v>26556.791040000004</v>
      </c>
      <c r="H464" s="3">
        <f t="shared" si="13"/>
        <v>4.0000000000873115E-2</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28679.040000000001</v>
      </c>
      <c r="E465" s="2">
        <v>0</v>
      </c>
      <c r="F465" s="2">
        <v>0</v>
      </c>
      <c r="G465" s="3">
        <f t="shared" si="12"/>
        <v>26614.149120000002</v>
      </c>
      <c r="H465" s="3">
        <f t="shared" si="13"/>
        <v>4.0000000000873115E-2</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28225.649999999998</v>
      </c>
      <c r="D473" s="2">
        <f>'PR-RAS'!E479</f>
        <v>535.32000000000005</v>
      </c>
      <c r="E473" s="2">
        <v>0</v>
      </c>
      <c r="F473" s="2">
        <v>0</v>
      </c>
      <c r="G473" s="3">
        <f t="shared" si="12"/>
        <v>13827.848879999998</v>
      </c>
      <c r="H473" s="3">
        <f t="shared" si="13"/>
        <v>0.67000000000223281</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801.67</v>
      </c>
      <c r="D478" s="2">
        <f>'PR-RAS'!E484</f>
        <v>535.32000000000005</v>
      </c>
      <c r="E478" s="2">
        <v>0</v>
      </c>
      <c r="F478" s="2">
        <v>0</v>
      </c>
      <c r="G478" s="3">
        <f t="shared" si="12"/>
        <v>893.09186999999997</v>
      </c>
      <c r="H478" s="3">
        <f t="shared" si="13"/>
        <v>0.65000000000009095</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27423.98</v>
      </c>
      <c r="D482" s="2">
        <f>'PR-RAS'!E488</f>
        <v>0</v>
      </c>
      <c r="E482" s="2">
        <v>0</v>
      </c>
      <c r="F482" s="2">
        <v>0</v>
      </c>
      <c r="G482" s="3">
        <f t="shared" si="12"/>
        <v>13190.934379999999</v>
      </c>
      <c r="H482" s="3">
        <f t="shared" si="13"/>
        <v>2.0000000000436557E-2</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27423.98</v>
      </c>
      <c r="D483" s="2">
        <f>'PR-RAS'!E489</f>
        <v>0</v>
      </c>
      <c r="E483" s="2">
        <v>0</v>
      </c>
      <c r="F483" s="2">
        <v>0</v>
      </c>
      <c r="G483" s="3">
        <f t="shared" si="12"/>
        <v>13218.35836</v>
      </c>
      <c r="H483" s="3">
        <f t="shared" si="13"/>
        <v>2.0000000000436557E-2</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42407540</v>
      </c>
      <c r="D485" s="2">
        <f>'PR-RAS'!E491</f>
        <v>67917942.900000006</v>
      </c>
      <c r="E485" s="2">
        <v>0</v>
      </c>
      <c r="F485" s="2">
        <v>0</v>
      </c>
      <c r="G485" s="3">
        <f t="shared" si="12"/>
        <v>86269818.087200001</v>
      </c>
      <c r="H485" s="3">
        <f t="shared" si="13"/>
        <v>9.9999994039535522E-2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40000000</v>
      </c>
      <c r="D486" s="2">
        <f>'PR-RAS'!E492</f>
        <v>67386000</v>
      </c>
      <c r="E486" s="2">
        <v>0</v>
      </c>
      <c r="F486" s="2">
        <v>0</v>
      </c>
      <c r="G486" s="3">
        <f t="shared" si="12"/>
        <v>84764420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40000000</v>
      </c>
      <c r="D487" s="2">
        <f>'PR-RAS'!E493</f>
        <v>67386000</v>
      </c>
      <c r="E487" s="2">
        <v>0</v>
      </c>
      <c r="F487" s="2">
        <v>0</v>
      </c>
      <c r="G487" s="3">
        <f t="shared" si="12"/>
        <v>84939192</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2407540</v>
      </c>
      <c r="D496" s="2">
        <f>'PR-RAS'!E502</f>
        <v>441942.9</v>
      </c>
      <c r="E496" s="2">
        <v>0</v>
      </c>
      <c r="F496" s="2">
        <v>0</v>
      </c>
      <c r="G496" s="3">
        <f t="shared" si="12"/>
        <v>1629255.7709999999</v>
      </c>
      <c r="H496" s="3">
        <f t="shared" si="13"/>
        <v>9.9999999976716936E-2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2407540</v>
      </c>
      <c r="D497" s="2">
        <f>'PR-RAS'!E503</f>
        <v>441942.9</v>
      </c>
      <c r="E497" s="2">
        <v>0</v>
      </c>
      <c r="F497" s="2">
        <v>0</v>
      </c>
      <c r="G497" s="3">
        <f t="shared" si="12"/>
        <v>1632547.1967999998</v>
      </c>
      <c r="H497" s="3">
        <f t="shared" si="13"/>
        <v>9.9999999976716936E-2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90000</v>
      </c>
      <c r="E503" s="2">
        <v>0</v>
      </c>
      <c r="F503" s="2">
        <v>0</v>
      </c>
      <c r="G503" s="3">
        <f t="shared" si="12"/>
        <v>90360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90000</v>
      </c>
      <c r="E504" s="2">
        <v>0</v>
      </c>
      <c r="F504" s="2">
        <v>0</v>
      </c>
      <c r="G504" s="3">
        <f t="shared" si="12"/>
        <v>90540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93052144.25</v>
      </c>
      <c r="D529" s="2">
        <f>'PR-RAS'!E535</f>
        <v>67807119.140000001</v>
      </c>
      <c r="E529" s="2">
        <v>0</v>
      </c>
      <c r="F529" s="2">
        <v>0</v>
      </c>
      <c r="G529" s="3">
        <f t="shared" ref="G529:G836" si="14">(B529/1000)*(C529*1+D529*2)</f>
        <v>120735849.97584</v>
      </c>
      <c r="H529" s="3">
        <f t="shared" ref="H529:H836" si="15">ABS(C529-ROUND(C529,0))+ABS(D529-ROUND(D529,0))</f>
        <v>0.39000000059604645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18500000</v>
      </c>
      <c r="E530" s="2">
        <v>0</v>
      </c>
      <c r="F530" s="2">
        <v>0</v>
      </c>
      <c r="G530" s="3">
        <f t="shared" si="14"/>
        <v>19573000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18500000</v>
      </c>
      <c r="E543" s="2">
        <v>0</v>
      </c>
      <c r="F543" s="2">
        <v>0</v>
      </c>
      <c r="G543" s="3">
        <f t="shared" si="14"/>
        <v>20054000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32183044.920000002</v>
      </c>
      <c r="D578" s="2">
        <f>'PR-RAS'!E584</f>
        <v>9009102.9499999993</v>
      </c>
      <c r="E578" s="2">
        <v>0</v>
      </c>
      <c r="F578" s="2">
        <v>0</v>
      </c>
      <c r="G578" s="3">
        <f t="shared" si="14"/>
        <v>28966121.723139998</v>
      </c>
      <c r="H578" s="3">
        <f t="shared" si="15"/>
        <v>0.12999999895691872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32183044.920000002</v>
      </c>
      <c r="D583" s="2">
        <f>'PR-RAS'!E589</f>
        <v>8970000.9499999993</v>
      </c>
      <c r="E583" s="2">
        <v>0</v>
      </c>
      <c r="F583" s="2">
        <v>0</v>
      </c>
      <c r="G583" s="3">
        <f t="shared" si="14"/>
        <v>29171613.24924</v>
      </c>
      <c r="H583" s="3">
        <f t="shared" si="15"/>
        <v>0.12999999895691872</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32183044.920000002</v>
      </c>
      <c r="D584" s="2">
        <f>'PR-RAS'!E590</f>
        <v>8970000.9499999993</v>
      </c>
      <c r="E584" s="2">
        <v>0</v>
      </c>
      <c r="F584" s="2">
        <v>0</v>
      </c>
      <c r="G584" s="3">
        <f t="shared" si="14"/>
        <v>29221736.29606</v>
      </c>
      <c r="H584" s="3">
        <f t="shared" si="15"/>
        <v>0.12999999895691872</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39102</v>
      </c>
      <c r="E588" s="2">
        <v>0</v>
      </c>
      <c r="F588" s="2">
        <v>0</v>
      </c>
      <c r="G588" s="3">
        <f t="shared" si="14"/>
        <v>45905.748</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39102</v>
      </c>
      <c r="E589" s="2">
        <v>0</v>
      </c>
      <c r="F589" s="2">
        <v>0</v>
      </c>
      <c r="G589" s="3">
        <f t="shared" si="14"/>
        <v>45983.951999999997</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60869099.329999998</v>
      </c>
      <c r="D591" s="2">
        <f>'PR-RAS'!E597</f>
        <v>40298016.189999998</v>
      </c>
      <c r="E591" s="2">
        <v>0</v>
      </c>
      <c r="F591" s="2">
        <v>0</v>
      </c>
      <c r="G591" s="3">
        <f t="shared" si="14"/>
        <v>83464427.70889999</v>
      </c>
      <c r="H591" s="3">
        <f t="shared" si="15"/>
        <v>0.51999999582767487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2105263.16</v>
      </c>
      <c r="E592" s="2">
        <v>0</v>
      </c>
      <c r="F592" s="2">
        <v>0</v>
      </c>
      <c r="G592" s="3">
        <f t="shared" si="14"/>
        <v>2488421.0551200002</v>
      </c>
      <c r="H592" s="3">
        <f t="shared" si="15"/>
        <v>0.16000000014901161</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2105263.16</v>
      </c>
      <c r="E593" s="2">
        <v>0</v>
      </c>
      <c r="F593" s="2">
        <v>0</v>
      </c>
      <c r="G593" s="3">
        <f t="shared" si="14"/>
        <v>2492631.5814399999</v>
      </c>
      <c r="H593" s="3">
        <f t="shared" si="15"/>
        <v>0.16000000014901161</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60868813.009999998</v>
      </c>
      <c r="D603" s="2">
        <f>'PR-RAS'!E609</f>
        <v>38184481.469999999</v>
      </c>
      <c r="E603" s="2">
        <v>0</v>
      </c>
      <c r="F603" s="2">
        <v>0</v>
      </c>
      <c r="G603" s="3">
        <f t="shared" si="14"/>
        <v>82617141.121899992</v>
      </c>
      <c r="H603" s="3">
        <f t="shared" si="15"/>
        <v>0.47999999672174454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60849764</v>
      </c>
      <c r="D604" s="2">
        <f>'PR-RAS'!E610</f>
        <v>38136993.899999999</v>
      </c>
      <c r="E604" s="2">
        <v>0</v>
      </c>
      <c r="F604" s="2">
        <v>0</v>
      </c>
      <c r="G604" s="3">
        <f t="shared" si="14"/>
        <v>82685622.3354</v>
      </c>
      <c r="H604" s="3">
        <f t="shared" si="15"/>
        <v>0.10000000149011612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19049.009999999998</v>
      </c>
      <c r="D606" s="2">
        <f>'PR-RAS'!E612</f>
        <v>47487.57</v>
      </c>
      <c r="E606" s="2">
        <v>0</v>
      </c>
      <c r="F606" s="2">
        <v>0</v>
      </c>
      <c r="G606" s="3">
        <f t="shared" si="14"/>
        <v>68984.610749999993</v>
      </c>
      <c r="H606" s="3">
        <f t="shared" si="15"/>
        <v>0.43999999999869033</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286.32</v>
      </c>
      <c r="D610" s="2">
        <f>'PR-RAS'!E616</f>
        <v>8271.56</v>
      </c>
      <c r="E610" s="2">
        <v>0</v>
      </c>
      <c r="F610" s="2">
        <v>0</v>
      </c>
      <c r="G610" s="3">
        <f t="shared" si="14"/>
        <v>10249.128959999998</v>
      </c>
      <c r="H610" s="3">
        <f t="shared" si="15"/>
        <v>0.7600000000005025</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286.32</v>
      </c>
      <c r="D611" s="2">
        <f>'PR-RAS'!E617</f>
        <v>8271.56</v>
      </c>
      <c r="E611" s="2">
        <v>0</v>
      </c>
      <c r="F611" s="2">
        <v>0</v>
      </c>
      <c r="G611" s="3">
        <f t="shared" si="14"/>
        <v>10265.9584</v>
      </c>
      <c r="H611" s="3">
        <f t="shared" si="15"/>
        <v>0.7600000000005025</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169304.68000000715</v>
      </c>
      <c r="E633" s="2">
        <v>0</v>
      </c>
      <c r="F633" s="2">
        <v>0</v>
      </c>
      <c r="G633" s="3">
        <f t="shared" si="14"/>
        <v>214001.11552000904</v>
      </c>
      <c r="H633" s="3">
        <f t="shared" si="15"/>
        <v>0.31999999284744263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50581797.960000001</v>
      </c>
      <c r="D634" s="2">
        <f>'PR-RAS'!E640</f>
        <v>0</v>
      </c>
      <c r="E634" s="2">
        <v>0</v>
      </c>
      <c r="F634" s="2">
        <v>0</v>
      </c>
      <c r="G634" s="3">
        <f t="shared" si="14"/>
        <v>32018278.108680002</v>
      </c>
      <c r="H634" s="3">
        <f t="shared" si="15"/>
        <v>3.9999999105930328E-2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184925889.80000001</v>
      </c>
      <c r="D635" s="2">
        <f>'PR-RAS'!E641</f>
        <v>136221076.49000001</v>
      </c>
      <c r="E635" s="2">
        <v>0</v>
      </c>
      <c r="F635" s="2">
        <v>0</v>
      </c>
      <c r="G635" s="3">
        <f t="shared" si="14"/>
        <v>289971339.12252003</v>
      </c>
      <c r="H635" s="3">
        <f t="shared" si="15"/>
        <v>0.68999999761581421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2607782226.8899999</v>
      </c>
      <c r="D637" s="2">
        <f>'PR-RAS'!E643</f>
        <v>2620708586.8600001</v>
      </c>
      <c r="E637" s="2">
        <v>0</v>
      </c>
      <c r="F637" s="2">
        <v>0</v>
      </c>
      <c r="G637" s="3">
        <f t="shared" si="14"/>
        <v>4992090818.7879601</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2540191500.2400002</v>
      </c>
      <c r="D638" s="2">
        <f>'PR-RAS'!E644</f>
        <v>2672336792.7499995</v>
      </c>
      <c r="E638" s="2">
        <v>0</v>
      </c>
      <c r="F638" s="2">
        <v>0</v>
      </c>
      <c r="G638" s="3">
        <f t="shared" si="14"/>
        <v>5022659059.6163797</v>
      </c>
      <c r="H638" s="3">
        <f t="shared" si="15"/>
        <v>0.49000072479248047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67590726.649999619</v>
      </c>
      <c r="D639" s="2">
        <f>'PR-RAS'!E645</f>
        <v>0</v>
      </c>
      <c r="E639" s="2">
        <v>0</v>
      </c>
      <c r="F639" s="2">
        <v>0</v>
      </c>
      <c r="G639" s="3">
        <f t="shared" si="14"/>
        <v>43122883.602699757</v>
      </c>
      <c r="H639" s="3">
        <f t="shared" si="15"/>
        <v>0.35000038146972656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51628205.88999939</v>
      </c>
      <c r="E640" s="2">
        <v>0</v>
      </c>
      <c r="F640" s="2">
        <v>0</v>
      </c>
      <c r="G640" s="3">
        <f t="shared" si="14"/>
        <v>65980847.127419218</v>
      </c>
      <c r="H640" s="3">
        <f t="shared" si="15"/>
        <v>0.1100006103515625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50586663.369999945</v>
      </c>
      <c r="D641" s="2">
        <f>'PR-RAS'!E647</f>
        <v>117437341.39999986</v>
      </c>
      <c r="E641" s="2">
        <v>0</v>
      </c>
      <c r="F641" s="2">
        <v>0</v>
      </c>
      <c r="G641" s="3">
        <f t="shared" si="14"/>
        <v>182695261.54879978</v>
      </c>
      <c r="H641" s="3">
        <f t="shared" si="15"/>
        <v>0.76999980211257935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118177390.01999956</v>
      </c>
      <c r="D643" s="2">
        <f>'PR-RAS'!E649</f>
        <v>65809135.510000467</v>
      </c>
      <c r="E643" s="2">
        <v>0</v>
      </c>
      <c r="F643" s="2">
        <v>0</v>
      </c>
      <c r="G643" s="3">
        <f t="shared" si="14"/>
        <v>160368814.38768032</v>
      </c>
      <c r="H643" s="3">
        <f t="shared" si="15"/>
        <v>0.50999909639358521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32641611</v>
      </c>
      <c r="D645" s="2">
        <f>'PR-RAS'!E651</f>
        <v>1450767.65</v>
      </c>
      <c r="E645" s="2">
        <v>0</v>
      </c>
      <c r="F645" s="2">
        <v>0</v>
      </c>
      <c r="G645" s="3">
        <f t="shared" si="14"/>
        <v>22889786.2172</v>
      </c>
      <c r="H645" s="3">
        <f t="shared" si="15"/>
        <v>0.35000000009313226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279056199.11000001</v>
      </c>
      <c r="D646" s="2">
        <f>'PR-RAS'!E653</f>
        <v>302483111.81999999</v>
      </c>
      <c r="E646" s="2">
        <v>0</v>
      </c>
      <c r="F646" s="2">
        <v>0</v>
      </c>
      <c r="G646" s="3">
        <f t="shared" si="14"/>
        <v>570194462.67375004</v>
      </c>
      <c r="H646" s="3">
        <f t="shared" si="15"/>
        <v>0.29000002145767212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61019574499.900002</v>
      </c>
      <c r="D647" s="2">
        <f>'PR-RAS'!E654</f>
        <v>139438063637.35001</v>
      </c>
      <c r="E647" s="2">
        <v>0</v>
      </c>
      <c r="F647" s="2">
        <v>0</v>
      </c>
      <c r="G647" s="3">
        <f t="shared" si="14"/>
        <v>219572623346.39163</v>
      </c>
      <c r="H647" s="3">
        <f t="shared" si="15"/>
        <v>0.45000457763671875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60996110272.300003</v>
      </c>
      <c r="D648" s="2">
        <f>'PR-RAS'!E655</f>
        <v>139393620859.95999</v>
      </c>
      <c r="E648" s="2">
        <v>0</v>
      </c>
      <c r="F648" s="2">
        <v>0</v>
      </c>
      <c r="G648" s="3">
        <f t="shared" si="14"/>
        <v>219839828738.96634</v>
      </c>
      <c r="H648" s="3">
        <f t="shared" si="15"/>
        <v>0.3400115966796875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302520426.70999908</v>
      </c>
      <c r="D649" s="2">
        <f>'PR-RAS'!E656</f>
        <v>346925889.21002197</v>
      </c>
      <c r="E649" s="2">
        <v>0</v>
      </c>
      <c r="F649" s="2">
        <v>0</v>
      </c>
      <c r="G649" s="3">
        <f t="shared" si="14"/>
        <v>645649188.92426789</v>
      </c>
      <c r="H649" s="3">
        <f t="shared" si="15"/>
        <v>0.50002288818359375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3000</v>
      </c>
      <c r="D650" s="2">
        <f>'PR-RAS'!E657</f>
        <v>3080</v>
      </c>
      <c r="E650" s="2">
        <v>0</v>
      </c>
      <c r="F650" s="2">
        <v>0</v>
      </c>
      <c r="G650" s="3">
        <f t="shared" si="14"/>
        <v>5944.84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31838</v>
      </c>
      <c r="D651" s="2">
        <f>'PR-RAS'!E658</f>
        <v>33031</v>
      </c>
      <c r="E651" s="2">
        <v>0</v>
      </c>
      <c r="F651" s="2">
        <v>0</v>
      </c>
      <c r="G651" s="3">
        <f t="shared" si="14"/>
        <v>63635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2822</v>
      </c>
      <c r="D652" s="2">
        <f>'PR-RAS'!E659</f>
        <v>2241</v>
      </c>
      <c r="E652" s="2">
        <v>0</v>
      </c>
      <c r="F652" s="2">
        <v>0</v>
      </c>
      <c r="G652" s="3">
        <f t="shared" si="14"/>
        <v>4754.9040000000005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29120</v>
      </c>
      <c r="D653" s="2">
        <f>'PR-RAS'!E660</f>
        <v>30156</v>
      </c>
      <c r="E653" s="2">
        <v>0</v>
      </c>
      <c r="F653" s="2">
        <v>0</v>
      </c>
      <c r="G653" s="3">
        <f t="shared" si="14"/>
        <v>58309.664000000004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72566512.099999994</v>
      </c>
      <c r="D654" s="2">
        <f>'PR-RAS'!E661</f>
        <v>80759199.909999996</v>
      </c>
      <c r="E654" s="2">
        <v>0</v>
      </c>
      <c r="F654" s="2">
        <v>0</v>
      </c>
      <c r="G654" s="3">
        <f t="shared" si="14"/>
        <v>152857447.48376</v>
      </c>
      <c r="H654" s="3">
        <f t="shared" si="15"/>
        <v>0.18999999761581421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877776.94</v>
      </c>
      <c r="E656" s="2">
        <v>0</v>
      </c>
      <c r="F656" s="2">
        <v>0</v>
      </c>
      <c r="G656" s="3">
        <f t="shared" ref="G656:G657" si="16">(B656/1000)*(C656*1+D656*2)</f>
        <v>1149887.7914</v>
      </c>
      <c r="H656" s="3">
        <f t="shared" ref="H656:H657" si="17">ABS(C656-ROUND(C656,0))+ABS(D656-ROUND(D656,0))</f>
        <v>6.0000000055879354E-2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47961806.130000003</v>
      </c>
      <c r="E657" s="2">
        <v>0</v>
      </c>
      <c r="F657" s="2">
        <v>0</v>
      </c>
      <c r="G657" s="3">
        <f t="shared" si="16"/>
        <v>62925889.642560005</v>
      </c>
      <c r="H657" s="3">
        <f t="shared" si="17"/>
        <v>0.13000000268220901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12849019.4</v>
      </c>
      <c r="D658" s="2">
        <f>'PR-RAS'!E665</f>
        <v>14153238.720000001</v>
      </c>
      <c r="E658" s="2">
        <v>0</v>
      </c>
      <c r="F658" s="2">
        <v>0</v>
      </c>
      <c r="G658" s="3">
        <f t="shared" si="14"/>
        <v>27039161.423880003</v>
      </c>
      <c r="H658" s="3">
        <f t="shared" si="15"/>
        <v>0.67999999970197678</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10936.69</v>
      </c>
      <c r="D660" s="2">
        <f>'PR-RAS'!E667</f>
        <v>4710.26</v>
      </c>
      <c r="E660" s="2">
        <v>0</v>
      </c>
      <c r="F660" s="2">
        <v>0</v>
      </c>
      <c r="G660" s="3">
        <f t="shared" si="14"/>
        <v>13415.401390000001</v>
      </c>
      <c r="H660" s="3">
        <f t="shared" si="15"/>
        <v>0.56999999999970896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22.72</v>
      </c>
      <c r="D661" s="2">
        <f>'PR-RAS'!E668</f>
        <v>1174.6600000000001</v>
      </c>
      <c r="E661" s="2">
        <v>0</v>
      </c>
      <c r="F661" s="2">
        <v>0</v>
      </c>
      <c r="G661" s="3">
        <f>(B661/1000)*(C661*1+D661*2)</f>
        <v>1565.5463999999999</v>
      </c>
      <c r="H661" s="3">
        <f>ABS(C661-ROUND(C661,0))+ABS(D661-ROUND(D661,0))</f>
        <v>0.61999999999991928</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17550889.420000002</v>
      </c>
      <c r="D662" s="2">
        <f>'PR-RAS'!E669</f>
        <v>14211251.07</v>
      </c>
      <c r="E662" s="2">
        <v>0</v>
      </c>
      <c r="F662" s="2">
        <v>0</v>
      </c>
      <c r="G662" s="3">
        <f t="shared" si="14"/>
        <v>30388411.821160004</v>
      </c>
      <c r="H662" s="3">
        <f t="shared" si="15"/>
        <v>0.49000000208616257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1859.48</v>
      </c>
      <c r="D665" s="2">
        <f>'PR-RAS'!E672</f>
        <v>0</v>
      </c>
      <c r="E665" s="2">
        <v>0</v>
      </c>
      <c r="F665" s="2">
        <v>0</v>
      </c>
      <c r="G665" s="3">
        <f t="shared" si="14"/>
        <v>1234.6947200000002</v>
      </c>
      <c r="H665" s="3">
        <f t="shared" si="15"/>
        <v>0.48000000000001819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13991516.189999999</v>
      </c>
      <c r="D666" s="2">
        <f>'PR-RAS'!E673</f>
        <v>2359718.38</v>
      </c>
      <c r="E666" s="2">
        <v>0</v>
      </c>
      <c r="F666" s="2">
        <v>0</v>
      </c>
      <c r="G666" s="3">
        <f t="shared" si="14"/>
        <v>12442783.711750001</v>
      </c>
      <c r="H666" s="3">
        <f t="shared" si="15"/>
        <v>0.56999999936670065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2524375.2599999998</v>
      </c>
      <c r="D670" s="2">
        <f>'PR-RAS'!E677</f>
        <v>468543.05</v>
      </c>
      <c r="E670" s="2">
        <v>0</v>
      </c>
      <c r="F670" s="2">
        <v>0</v>
      </c>
      <c r="G670" s="3">
        <f t="shared" si="14"/>
        <v>2315717.6498400001</v>
      </c>
      <c r="H670" s="3">
        <f t="shared" si="15"/>
        <v>0.30999999976484105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7883.78</v>
      </c>
      <c r="D671" s="2">
        <f>'PR-RAS'!E678</f>
        <v>38701.5</v>
      </c>
      <c r="E671" s="2">
        <v>0</v>
      </c>
      <c r="F671" s="2">
        <v>0</v>
      </c>
      <c r="G671" s="3">
        <f t="shared" si="14"/>
        <v>57142.142599999999</v>
      </c>
      <c r="H671" s="3">
        <f t="shared" si="15"/>
        <v>0.72000000000025466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31041</v>
      </c>
      <c r="D672" s="2">
        <f>'PR-RAS'!E679</f>
        <v>400</v>
      </c>
      <c r="E672" s="2">
        <v>0</v>
      </c>
      <c r="F672" s="2">
        <v>0</v>
      </c>
      <c r="G672" s="3">
        <f t="shared" si="14"/>
        <v>21365.311000000002</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466109.98</v>
      </c>
      <c r="D674" s="2">
        <f>'PR-RAS'!E681</f>
        <v>670428.21</v>
      </c>
      <c r="E674" s="2">
        <v>0</v>
      </c>
      <c r="F674" s="2">
        <v>0</v>
      </c>
      <c r="G674" s="3">
        <f t="shared" si="14"/>
        <v>1216088.3872</v>
      </c>
      <c r="H674" s="3">
        <f t="shared" si="15"/>
        <v>0.22999999998137355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317799620.92000002</v>
      </c>
      <c r="D676" s="2">
        <f>'PR-RAS'!E683</f>
        <v>351497553.38999999</v>
      </c>
      <c r="E676" s="2">
        <v>0</v>
      </c>
      <c r="F676" s="2">
        <v>0</v>
      </c>
      <c r="G676" s="3">
        <f t="shared" si="14"/>
        <v>689036441.19750011</v>
      </c>
      <c r="H676" s="3">
        <f t="shared" si="15"/>
        <v>0.46999996900558472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51049313.560000002</v>
      </c>
      <c r="D677" s="2">
        <f>'PR-RAS'!E684</f>
        <v>52321249.009999998</v>
      </c>
      <c r="E677" s="2">
        <v>0</v>
      </c>
      <c r="F677" s="2">
        <v>0</v>
      </c>
      <c r="G677" s="3">
        <f t="shared" si="14"/>
        <v>105247664.62808</v>
      </c>
      <c r="H677" s="3">
        <f t="shared" si="15"/>
        <v>0.44999999552965164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14447275.390000001</v>
      </c>
      <c r="D678" s="2">
        <f>'PR-RAS'!E685</f>
        <v>8759058.4299999997</v>
      </c>
      <c r="E678" s="2">
        <v>0</v>
      </c>
      <c r="F678" s="2">
        <v>0</v>
      </c>
      <c r="G678" s="3">
        <f t="shared" si="14"/>
        <v>21640570.55325</v>
      </c>
      <c r="H678" s="3">
        <f t="shared" si="15"/>
        <v>0.82000000029802322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527464.74</v>
      </c>
      <c r="D679" s="2">
        <f>'PR-RAS'!E686</f>
        <v>1136402.67</v>
      </c>
      <c r="E679" s="2">
        <v>0</v>
      </c>
      <c r="F679" s="2">
        <v>0</v>
      </c>
      <c r="G679" s="3">
        <f t="shared" si="14"/>
        <v>1898583.1142400003</v>
      </c>
      <c r="H679" s="3">
        <f t="shared" si="15"/>
        <v>0.59000000008381903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13307766.949999999</v>
      </c>
      <c r="D695" s="2">
        <f>'PR-RAS'!E702</f>
        <v>18671833.489999998</v>
      </c>
      <c r="E695" s="2">
        <v>0</v>
      </c>
      <c r="F695" s="2">
        <v>0</v>
      </c>
      <c r="G695" s="3">
        <f t="shared" si="14"/>
        <v>35152095.147419989</v>
      </c>
      <c r="H695" s="3">
        <f t="shared" si="15"/>
        <v>0.53999999910593033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137752.69</v>
      </c>
      <c r="D696" s="2">
        <f>'PR-RAS'!E703</f>
        <v>35400.339999999997</v>
      </c>
      <c r="E696" s="2">
        <v>0</v>
      </c>
      <c r="F696" s="2">
        <v>0</v>
      </c>
      <c r="G696" s="3">
        <f t="shared" si="14"/>
        <v>144944.59214999998</v>
      </c>
      <c r="H696" s="3">
        <f t="shared" si="15"/>
        <v>0.64999999999417923</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713813.18</v>
      </c>
      <c r="D697" s="2">
        <f>'PR-RAS'!E704</f>
        <v>1478194.14</v>
      </c>
      <c r="E697" s="2">
        <v>0</v>
      </c>
      <c r="F697" s="2">
        <v>0</v>
      </c>
      <c r="G697" s="3">
        <f t="shared" si="14"/>
        <v>2554460.2161599998</v>
      </c>
      <c r="H697" s="3">
        <f t="shared" si="15"/>
        <v>0.31999999994877726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1559587.49</v>
      </c>
      <c r="D698" s="2">
        <f>'PR-RAS'!E705</f>
        <v>2092527.43</v>
      </c>
      <c r="E698" s="2">
        <v>0</v>
      </c>
      <c r="F698" s="2">
        <v>0</v>
      </c>
      <c r="G698" s="3">
        <f t="shared" si="14"/>
        <v>4004015.7179499995</v>
      </c>
      <c r="H698" s="3">
        <f t="shared" si="15"/>
        <v>0.91999999992549419</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30318122.850000001</v>
      </c>
      <c r="D699" s="2">
        <f>'PR-RAS'!E706</f>
        <v>63694676.689999998</v>
      </c>
      <c r="E699" s="2">
        <v>0</v>
      </c>
      <c r="F699" s="2">
        <v>0</v>
      </c>
      <c r="G699" s="3">
        <f t="shared" si="14"/>
        <v>110079818.40853998</v>
      </c>
      <c r="H699" s="3">
        <f t="shared" si="15"/>
        <v>0.46000000089406967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78831.59</v>
      </c>
      <c r="E704" s="2">
        <v>0</v>
      </c>
      <c r="F704" s="2">
        <v>0</v>
      </c>
      <c r="G704" s="3">
        <f t="shared" ref="G704:G707" si="20">(B704/1000)*(C704*1+D704*2)</f>
        <v>110837.21553999999</v>
      </c>
      <c r="H704" s="3">
        <f t="shared" ref="H704:H707" si="21">ABS(C704-ROUND(C704,0))+ABS(D704-ROUND(D704,0))</f>
        <v>0.41000000000349246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3596863.44</v>
      </c>
      <c r="E705" s="2">
        <v>0</v>
      </c>
      <c r="F705" s="2">
        <v>0</v>
      </c>
      <c r="G705" s="3">
        <f t="shared" si="20"/>
        <v>5064383.7235199995</v>
      </c>
      <c r="H705" s="3">
        <f t="shared" si="21"/>
        <v>0.43999999994412065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35349510.710000001</v>
      </c>
      <c r="E706" s="2">
        <v>0</v>
      </c>
      <c r="F706" s="2">
        <v>0</v>
      </c>
      <c r="G706" s="3">
        <f t="shared" si="20"/>
        <v>49842810.101099998</v>
      </c>
      <c r="H706" s="3">
        <f t="shared" si="21"/>
        <v>0.28999999910593033</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93.81</v>
      </c>
      <c r="E707" s="2">
        <v>0</v>
      </c>
      <c r="F707" s="2">
        <v>0</v>
      </c>
      <c r="G707" s="3">
        <f t="shared" si="20"/>
        <v>132.45972</v>
      </c>
      <c r="H707" s="3">
        <f t="shared" si="21"/>
        <v>0.18999999999999773</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748505.63</v>
      </c>
      <c r="E715" s="2">
        <v>0</v>
      </c>
      <c r="F715" s="2">
        <v>0</v>
      </c>
      <c r="G715" s="3">
        <f t="shared" ref="G715:G716" si="22">(B715/1000)*(C715*1+D715*2)</f>
        <v>1068866.0396399999</v>
      </c>
      <c r="H715" s="3">
        <f t="shared" ref="H715:H716" si="23">ABS(C715-ROUND(C715,0))+ABS(D715-ROUND(D715,0))</f>
        <v>0.36999999999534339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61964022.149999999</v>
      </c>
      <c r="D717" s="2">
        <f>'PR-RAS'!E724</f>
        <v>64015341.630000003</v>
      </c>
      <c r="E717" s="2">
        <v>0</v>
      </c>
      <c r="F717" s="2">
        <v>0</v>
      </c>
      <c r="G717" s="3">
        <f t="shared" si="14"/>
        <v>136036209.07356</v>
      </c>
      <c r="H717" s="3">
        <f t="shared" si="15"/>
        <v>0.51999999582767487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732819.18</v>
      </c>
      <c r="D719" s="2">
        <f>'PR-RAS'!E726</f>
        <v>318766.39</v>
      </c>
      <c r="E719" s="2">
        <v>0</v>
      </c>
      <c r="F719" s="2">
        <v>0</v>
      </c>
      <c r="G719" s="3">
        <f t="shared" si="14"/>
        <v>983912.70727999997</v>
      </c>
      <c r="H719" s="3">
        <f t="shared" si="15"/>
        <v>0.57000000006519258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3327537</v>
      </c>
      <c r="D725" s="2">
        <f>'PR-RAS'!E732</f>
        <v>4208471.78</v>
      </c>
      <c r="E725" s="2">
        <v>0</v>
      </c>
      <c r="F725" s="2">
        <v>0</v>
      </c>
      <c r="G725" s="3">
        <f t="shared" si="14"/>
        <v>8503003.9254400004</v>
      </c>
      <c r="H725" s="3">
        <f t="shared" si="15"/>
        <v>0.21999999973922968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1452205.66</v>
      </c>
      <c r="D726" s="2">
        <f>'PR-RAS'!E733</f>
        <v>1649683.86</v>
      </c>
      <c r="E726" s="2">
        <v>0</v>
      </c>
      <c r="F726" s="2">
        <v>0</v>
      </c>
      <c r="G726" s="3">
        <f t="shared" si="14"/>
        <v>3444890.7004999998</v>
      </c>
      <c r="H726" s="3">
        <f t="shared" si="15"/>
        <v>0.47999999998137355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17443776.300000001</v>
      </c>
      <c r="D727" s="2">
        <f>'PR-RAS'!E734</f>
        <v>18476623.260000002</v>
      </c>
      <c r="E727" s="2">
        <v>0</v>
      </c>
      <c r="F727" s="2">
        <v>0</v>
      </c>
      <c r="G727" s="3">
        <f t="shared" si="14"/>
        <v>39492238.567320004</v>
      </c>
      <c r="H727" s="3">
        <f t="shared" si="15"/>
        <v>0.56000000238418579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61579.1</v>
      </c>
      <c r="D728" s="2">
        <f>'PR-RAS'!E735</f>
        <v>342731.69</v>
      </c>
      <c r="E728" s="2">
        <v>0</v>
      </c>
      <c r="F728" s="2">
        <v>0</v>
      </c>
      <c r="G728" s="3">
        <f t="shared" si="14"/>
        <v>543099.88295999996</v>
      </c>
      <c r="H728" s="3">
        <f t="shared" si="15"/>
        <v>0.4099999999962165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2535922.29</v>
      </c>
      <c r="D729" s="2">
        <f>'PR-RAS'!E736</f>
        <v>2475852.56</v>
      </c>
      <c r="E729" s="2">
        <v>0</v>
      </c>
      <c r="F729" s="2">
        <v>0</v>
      </c>
      <c r="G729" s="3">
        <f t="shared" si="14"/>
        <v>5450992.7544799997</v>
      </c>
      <c r="H729" s="3">
        <f t="shared" si="15"/>
        <v>0.72999999998137355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3917310.96</v>
      </c>
      <c r="D730" s="2">
        <f>'PR-RAS'!E737</f>
        <v>5722581.25</v>
      </c>
      <c r="E730" s="2">
        <v>0</v>
      </c>
      <c r="F730" s="2">
        <v>0</v>
      </c>
      <c r="G730" s="3">
        <f t="shared" si="14"/>
        <v>11199243.15234</v>
      </c>
      <c r="H730" s="3">
        <f t="shared" si="15"/>
        <v>0.2900000000372529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7368739.0499999998</v>
      </c>
      <c r="D731" s="2">
        <f>'PR-RAS'!E738</f>
        <v>7933748.0599999996</v>
      </c>
      <c r="E731" s="2">
        <v>0</v>
      </c>
      <c r="F731" s="2">
        <v>0</v>
      </c>
      <c r="G731" s="3">
        <f t="shared" si="14"/>
        <v>16962451.674099997</v>
      </c>
      <c r="H731" s="3">
        <f t="shared" si="15"/>
        <v>0.10999999940395355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2531184.0499999998</v>
      </c>
      <c r="D732" s="2">
        <f>'PR-RAS'!E739</f>
        <v>3098503.11</v>
      </c>
      <c r="E732" s="2">
        <v>0</v>
      </c>
      <c r="F732" s="2">
        <v>0</v>
      </c>
      <c r="G732" s="3">
        <f t="shared" si="14"/>
        <v>6380307.0873699998</v>
      </c>
      <c r="H732" s="3">
        <f t="shared" si="15"/>
        <v>0.15999999968335032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438253.02</v>
      </c>
      <c r="D733" s="2">
        <f>'PR-RAS'!E740</f>
        <v>986449.59</v>
      </c>
      <c r="E733" s="2">
        <v>0</v>
      </c>
      <c r="F733" s="2">
        <v>0</v>
      </c>
      <c r="G733" s="3">
        <f t="shared" si="14"/>
        <v>1764963.4104000002</v>
      </c>
      <c r="H733" s="3">
        <f t="shared" si="15"/>
        <v>0.43000000005122274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4678119.07</v>
      </c>
      <c r="D734" s="2">
        <f>'PR-RAS'!E741</f>
        <v>4723338.71</v>
      </c>
      <c r="E734" s="2">
        <v>0</v>
      </c>
      <c r="F734" s="2">
        <v>0</v>
      </c>
      <c r="G734" s="3">
        <f t="shared" si="14"/>
        <v>10353475.827169999</v>
      </c>
      <c r="H734" s="3">
        <f t="shared" si="15"/>
        <v>0.36000000033527613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590958.26</v>
      </c>
      <c r="D735" s="2">
        <f>'PR-RAS'!E742</f>
        <v>789268.29</v>
      </c>
      <c r="E735" s="2">
        <v>0</v>
      </c>
      <c r="F735" s="2">
        <v>0</v>
      </c>
      <c r="G735" s="3">
        <f t="shared" si="14"/>
        <v>1592409.2125599999</v>
      </c>
      <c r="H735" s="3">
        <f t="shared" si="15"/>
        <v>0.55000000004656613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12479.03</v>
      </c>
      <c r="D736" s="2">
        <f>'PR-RAS'!E743</f>
        <v>123769.49</v>
      </c>
      <c r="E736" s="2">
        <v>0</v>
      </c>
      <c r="F736" s="2">
        <v>0</v>
      </c>
      <c r="G736" s="3">
        <f t="shared" ref="G736:G737" si="28">(B736/1000)*(C736*1+D736*2)</f>
        <v>191113.23735000001</v>
      </c>
      <c r="H736" s="3">
        <f t="shared" ref="H736:H737" si="29">ABS(C736-ROUND(C736,0))+ABS(D736-ROUND(D736,0))</f>
        <v>0.52000000000589353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164787</v>
      </c>
      <c r="D737" s="2">
        <f>'PR-RAS'!E744</f>
        <v>880621.24</v>
      </c>
      <c r="E737" s="2">
        <v>0</v>
      </c>
      <c r="F737" s="2">
        <v>0</v>
      </c>
      <c r="G737" s="3">
        <f t="shared" si="28"/>
        <v>1417557.69728</v>
      </c>
      <c r="H737" s="3">
        <f t="shared" si="29"/>
        <v>0.23999999999068677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1058000</v>
      </c>
      <c r="E746" s="2">
        <v>0</v>
      </c>
      <c r="F746" s="2">
        <v>0</v>
      </c>
      <c r="G746" s="3">
        <f t="shared" si="14"/>
        <v>1576420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5492669.8799999999</v>
      </c>
      <c r="D753" s="2">
        <f>'PR-RAS'!E760</f>
        <v>4998533.88</v>
      </c>
      <c r="E753" s="2">
        <v>0</v>
      </c>
      <c r="F753" s="2">
        <v>0</v>
      </c>
      <c r="G753" s="3">
        <f t="shared" si="14"/>
        <v>11648282.70528</v>
      </c>
      <c r="H753" s="3">
        <f t="shared" si="15"/>
        <v>0.24000000022351742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116.66</v>
      </c>
      <c r="D754" s="2">
        <f>'PR-RAS'!E761</f>
        <v>0</v>
      </c>
      <c r="E754" s="2">
        <v>0</v>
      </c>
      <c r="F754" s="2">
        <v>0</v>
      </c>
      <c r="G754" s="3">
        <f t="shared" si="14"/>
        <v>87.844979999999993</v>
      </c>
      <c r="H754" s="3">
        <f t="shared" si="15"/>
        <v>0.34000000000000341</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495.21</v>
      </c>
      <c r="D755" s="2">
        <f>'PR-RAS'!E762</f>
        <v>622.92999999999995</v>
      </c>
      <c r="E755" s="2">
        <v>0</v>
      </c>
      <c r="F755" s="2">
        <v>0</v>
      </c>
      <c r="G755" s="3">
        <f t="shared" si="14"/>
        <v>1312.7667799999999</v>
      </c>
      <c r="H755" s="3">
        <f t="shared" si="15"/>
        <v>0.28000000000002956</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1185.8900000000001</v>
      </c>
      <c r="D759" s="2">
        <f>'PR-RAS'!E766</f>
        <v>6000.39</v>
      </c>
      <c r="E759" s="2">
        <v>0</v>
      </c>
      <c r="F759" s="2">
        <v>0</v>
      </c>
      <c r="G759" s="3">
        <f t="shared" si="14"/>
        <v>9995.4958600000009</v>
      </c>
      <c r="H759" s="3">
        <f t="shared" si="15"/>
        <v>0.50000000000022737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1943.83</v>
      </c>
      <c r="D769" s="2">
        <f>'PR-RAS'!E776</f>
        <v>2208.4</v>
      </c>
      <c r="E769" s="2">
        <v>0</v>
      </c>
      <c r="F769" s="2">
        <v>0</v>
      </c>
      <c r="G769" s="3">
        <f t="shared" si="14"/>
        <v>4884.9638400000003</v>
      </c>
      <c r="H769" s="3">
        <f t="shared" si="15"/>
        <v>0.57000000000016371</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488623.75</v>
      </c>
      <c r="D770" s="2">
        <f>'PR-RAS'!E777</f>
        <v>1290850.3500000001</v>
      </c>
      <c r="E770" s="2">
        <v>0</v>
      </c>
      <c r="F770" s="2">
        <v>0</v>
      </c>
      <c r="G770" s="3">
        <f t="shared" si="14"/>
        <v>2361079.5020500002</v>
      </c>
      <c r="H770" s="3">
        <f t="shared" si="15"/>
        <v>0.60000000009313226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3257717.25</v>
      </c>
      <c r="D771" s="2">
        <f>'PR-RAS'!E778</f>
        <v>4008513.15</v>
      </c>
      <c r="E771" s="2">
        <v>0</v>
      </c>
      <c r="F771" s="2">
        <v>0</v>
      </c>
      <c r="G771" s="3">
        <f t="shared" si="14"/>
        <v>8681552.5335000008</v>
      </c>
      <c r="H771" s="3">
        <f t="shared" si="15"/>
        <v>0.39999999990686774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21923559.09</v>
      </c>
      <c r="D772" s="2">
        <f>'PR-RAS'!E779</f>
        <v>20000</v>
      </c>
      <c r="E772" s="2">
        <v>0</v>
      </c>
      <c r="F772" s="2">
        <v>0</v>
      </c>
      <c r="G772" s="3">
        <f t="shared" si="14"/>
        <v>16933904.058389999</v>
      </c>
      <c r="H772" s="3">
        <f t="shared" si="15"/>
        <v>8.9999999850988388E-2</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145586.35</v>
      </c>
      <c r="D780" s="2">
        <f>'PR-RAS'!E787</f>
        <v>0</v>
      </c>
      <c r="E780" s="2">
        <v>0</v>
      </c>
      <c r="F780" s="2">
        <v>0</v>
      </c>
      <c r="G780" s="3">
        <f t="shared" si="14"/>
        <v>113411.76665000001</v>
      </c>
      <c r="H780" s="3">
        <f t="shared" si="15"/>
        <v>0.35000000000582077</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131961.63</v>
      </c>
      <c r="D810" s="2">
        <f>'PR-RAS'!E817</f>
        <v>72971.75</v>
      </c>
      <c r="E810" s="2">
        <v>0</v>
      </c>
      <c r="F810" s="2">
        <v>0</v>
      </c>
      <c r="G810" s="3">
        <f t="shared" si="14"/>
        <v>224825.25017000001</v>
      </c>
      <c r="H810" s="3">
        <f t="shared" si="15"/>
        <v>0.61999999999534339</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92377.07</v>
      </c>
      <c r="D811" s="2">
        <f>'PR-RAS'!E818</f>
        <v>0</v>
      </c>
      <c r="E811" s="2">
        <v>0</v>
      </c>
      <c r="F811" s="2">
        <v>0</v>
      </c>
      <c r="G811" s="3">
        <f t="shared" si="14"/>
        <v>74825.426700000011</v>
      </c>
      <c r="H811" s="3">
        <f t="shared" si="15"/>
        <v>7.0000000006984919E-2</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398</v>
      </c>
      <c r="D812" s="2">
        <f>'PR-RAS'!E819</f>
        <v>0</v>
      </c>
      <c r="E812" s="2">
        <v>0</v>
      </c>
      <c r="F812" s="2">
        <v>0</v>
      </c>
      <c r="G812" s="3">
        <f t="shared" si="14"/>
        <v>322.77800000000002</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3256.63</v>
      </c>
      <c r="D815" s="2">
        <f>'PR-RAS'!E822</f>
        <v>0</v>
      </c>
      <c r="E815" s="2">
        <v>0</v>
      </c>
      <c r="F815" s="2">
        <v>0</v>
      </c>
      <c r="G815" s="3">
        <f t="shared" si="14"/>
        <v>2650.8968199999999</v>
      </c>
      <c r="H815" s="3">
        <f t="shared" si="15"/>
        <v>0.36999999999989086</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600</v>
      </c>
      <c r="D835" s="2">
        <f>'PR-RAS'!E842</f>
        <v>2940</v>
      </c>
      <c r="E835" s="2">
        <v>0</v>
      </c>
      <c r="F835" s="2">
        <v>0</v>
      </c>
      <c r="G835" s="3">
        <f t="shared" si="14"/>
        <v>5404.32</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9706784.6600000001</v>
      </c>
      <c r="D836" s="2">
        <f>'PR-RAS'!E843</f>
        <v>8919328.1199999992</v>
      </c>
      <c r="E836" s="2">
        <v>0</v>
      </c>
      <c r="F836" s="2">
        <v>0</v>
      </c>
      <c r="G836" s="3">
        <f t="shared" si="14"/>
        <v>23000443.151499998</v>
      </c>
      <c r="H836" s="3">
        <f t="shared" si="15"/>
        <v>0.45999999903142452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21079.97</v>
      </c>
      <c r="D837" s="2">
        <f>'PR-RAS'!E844</f>
        <v>28918.799999999999</v>
      </c>
      <c r="E837" s="2">
        <v>0</v>
      </c>
      <c r="F837" s="2">
        <v>0</v>
      </c>
      <c r="G837" s="3">
        <f t="shared" ref="G837:G1010" si="34">(B837/1000)*(C837*1+D837*2)</f>
        <v>65975.088520000005</v>
      </c>
      <c r="H837" s="3">
        <f t="shared" ref="H837:H1095" si="35">ABS(C837-ROUND(C837,0))+ABS(D837-ROUND(D837,0))</f>
        <v>0.22999999999956344</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12910986.1</v>
      </c>
      <c r="D838" s="2">
        <f>'PR-RAS'!E845</f>
        <v>19106785.609999999</v>
      </c>
      <c r="E838" s="2">
        <v>0</v>
      </c>
      <c r="F838" s="2">
        <v>0</v>
      </c>
      <c r="G838" s="3">
        <f t="shared" si="34"/>
        <v>42791254.476839997</v>
      </c>
      <c r="H838" s="3">
        <f t="shared" si="35"/>
        <v>0.49000000022351742</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5144122.1500000004</v>
      </c>
      <c r="D839" s="2">
        <f>'PR-RAS'!E846</f>
        <v>6414731.6699999999</v>
      </c>
      <c r="E839" s="2">
        <v>0</v>
      </c>
      <c r="F839" s="2">
        <v>0</v>
      </c>
      <c r="G839" s="3">
        <f t="shared" si="34"/>
        <v>15061864.640620001</v>
      </c>
      <c r="H839" s="3">
        <f t="shared" si="35"/>
        <v>0.48000000044703484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600</v>
      </c>
      <c r="D840" s="2">
        <f>'PR-RAS'!E847</f>
        <v>480</v>
      </c>
      <c r="E840" s="2">
        <v>0</v>
      </c>
      <c r="F840" s="2">
        <v>0</v>
      </c>
      <c r="G840" s="3">
        <f t="shared" si="34"/>
        <v>1308.8399999999999</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3830</v>
      </c>
      <c r="D842" s="2">
        <f>'PR-RAS'!E849</f>
        <v>1440</v>
      </c>
      <c r="E842" s="2">
        <v>0</v>
      </c>
      <c r="F842" s="2">
        <v>0</v>
      </c>
      <c r="G842" s="3">
        <f t="shared" si="34"/>
        <v>5643.11</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13847676.25</v>
      </c>
      <c r="D843" s="2">
        <f>'PR-RAS'!E850</f>
        <v>11004290.390000001</v>
      </c>
      <c r="E843" s="2">
        <v>0</v>
      </c>
      <c r="F843" s="2">
        <v>0</v>
      </c>
      <c r="G843" s="3">
        <f t="shared" si="34"/>
        <v>30190968.419259999</v>
      </c>
      <c r="H843" s="3">
        <f t="shared" si="35"/>
        <v>0.64000000059604645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16922367.300000001</v>
      </c>
      <c r="D844" s="2">
        <f>'PR-RAS'!E851</f>
        <v>22328776.989999998</v>
      </c>
      <c r="E844" s="2">
        <v>0</v>
      </c>
      <c r="F844" s="2">
        <v>0</v>
      </c>
      <c r="G844" s="3">
        <f t="shared" si="34"/>
        <v>51911873.639040001</v>
      </c>
      <c r="H844" s="3">
        <f t="shared" si="35"/>
        <v>0.31000000238418579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364517.77</v>
      </c>
      <c r="D845" s="2">
        <f>'PR-RAS'!E852</f>
        <v>382423.38</v>
      </c>
      <c r="E845" s="2">
        <v>0</v>
      </c>
      <c r="F845" s="2">
        <v>0</v>
      </c>
      <c r="G845" s="3">
        <f t="shared" si="34"/>
        <v>953183.66332000005</v>
      </c>
      <c r="H845" s="3">
        <f t="shared" si="35"/>
        <v>0.60999999998603016</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715999.18</v>
      </c>
      <c r="D846" s="2">
        <f>'PR-RAS'!E853</f>
        <v>748710.32</v>
      </c>
      <c r="E846" s="2">
        <v>0</v>
      </c>
      <c r="F846" s="2">
        <v>0</v>
      </c>
      <c r="G846" s="3">
        <f t="shared" si="34"/>
        <v>1870339.7478999998</v>
      </c>
      <c r="H846" s="3">
        <f t="shared" si="35"/>
        <v>0.5</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2353776.4500000002</v>
      </c>
      <c r="D847" s="2">
        <f>'PR-RAS'!E854</f>
        <v>2191735.2799999998</v>
      </c>
      <c r="E847" s="2">
        <v>0</v>
      </c>
      <c r="F847" s="2">
        <v>0</v>
      </c>
      <c r="G847" s="3">
        <f t="shared" si="34"/>
        <v>5699710.9704599995</v>
      </c>
      <c r="H847" s="3">
        <f t="shared" si="35"/>
        <v>0.72999999998137355</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13822274.630000001</v>
      </c>
      <c r="D848" s="2">
        <f>'PR-RAS'!E855</f>
        <v>14282760.27</v>
      </c>
      <c r="E848" s="2">
        <v>0</v>
      </c>
      <c r="F848" s="2">
        <v>0</v>
      </c>
      <c r="G848" s="3">
        <f t="shared" si="34"/>
        <v>35902462.508989997</v>
      </c>
      <c r="H848" s="3">
        <f t="shared" si="35"/>
        <v>0.6399999987334013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25227.78</v>
      </c>
      <c r="D849" s="2">
        <f>'PR-RAS'!E856</f>
        <v>14735.52</v>
      </c>
      <c r="E849" s="2">
        <v>0</v>
      </c>
      <c r="F849" s="2">
        <v>0</v>
      </c>
      <c r="G849" s="3">
        <f t="shared" si="34"/>
        <v>46384.59936</v>
      </c>
      <c r="H849" s="3">
        <f t="shared" si="35"/>
        <v>0.7000000000007276</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280905106.30000001</v>
      </c>
      <c r="D850" s="2">
        <f>'PR-RAS'!E857</f>
        <v>29250705.010000002</v>
      </c>
      <c r="E850" s="2">
        <v>0</v>
      </c>
      <c r="F850" s="2">
        <v>0</v>
      </c>
      <c r="G850" s="3">
        <f t="shared" si="34"/>
        <v>288156132.35567999</v>
      </c>
      <c r="H850" s="3">
        <f t="shared" si="35"/>
        <v>0.31000001356005669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34580.639999999999</v>
      </c>
      <c r="D866" s="2">
        <f>'PR-RAS'!E873</f>
        <v>29266.560000000001</v>
      </c>
      <c r="E866" s="2">
        <v>0</v>
      </c>
      <c r="F866" s="2">
        <v>0</v>
      </c>
      <c r="G866" s="3">
        <f t="shared" si="34"/>
        <v>80543.402400000006</v>
      </c>
      <c r="H866" s="3">
        <f t="shared" si="35"/>
        <v>0.7999999999992724</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40000000</v>
      </c>
      <c r="D894" s="2">
        <f>'PR-RAS'!E901</f>
        <v>67386000</v>
      </c>
      <c r="E894" s="2">
        <v>0</v>
      </c>
      <c r="F894" s="2">
        <v>0</v>
      </c>
      <c r="G894" s="3">
        <f t="shared" si="34"/>
        <v>156071396</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18432.3</v>
      </c>
      <c r="E905" s="2">
        <v>0</v>
      </c>
      <c r="F905" s="2">
        <v>0</v>
      </c>
      <c r="G905" s="3">
        <f t="shared" si="34"/>
        <v>33325.598400000003</v>
      </c>
      <c r="H905" s="3">
        <f t="shared" si="35"/>
        <v>0.2999999999992724</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237392</v>
      </c>
      <c r="D907" s="2">
        <f>'PR-RAS'!E914</f>
        <v>383646</v>
      </c>
      <c r="E907" s="2">
        <v>0</v>
      </c>
      <c r="F907" s="2">
        <v>0</v>
      </c>
      <c r="G907" s="3">
        <f t="shared" si="34"/>
        <v>910243.70400000003</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90000</v>
      </c>
      <c r="E917" s="2">
        <v>0</v>
      </c>
      <c r="F917" s="2">
        <v>0</v>
      </c>
      <c r="G917" s="3">
        <f t="shared" si="34"/>
        <v>164880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18000000</v>
      </c>
      <c r="E939" s="2">
        <v>0</v>
      </c>
      <c r="F939" s="2">
        <v>0</v>
      </c>
      <c r="G939" s="3">
        <f t="shared" si="34"/>
        <v>33768000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500000</v>
      </c>
      <c r="E940" s="2">
        <v>0</v>
      </c>
      <c r="F940" s="2">
        <v>0</v>
      </c>
      <c r="G940" s="3">
        <f t="shared" si="34"/>
        <v>939000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114155.8</v>
      </c>
      <c r="D973" s="2">
        <f>'PR-RAS'!E980</f>
        <v>85616.86</v>
      </c>
      <c r="E973" s="2">
        <v>0</v>
      </c>
      <c r="F973" s="2">
        <v>0</v>
      </c>
      <c r="G973" s="3">
        <f t="shared" si="34"/>
        <v>277398.61343999999</v>
      </c>
      <c r="H973" s="3">
        <f t="shared" si="35"/>
        <v>0.33999999999650754</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27756357.34</v>
      </c>
      <c r="D974" s="2">
        <f>'PR-RAS'!E981</f>
        <v>35846610.969999999</v>
      </c>
      <c r="E974" s="2">
        <v>0</v>
      </c>
      <c r="F974" s="2">
        <v>0</v>
      </c>
      <c r="G974" s="3">
        <f t="shared" si="34"/>
        <v>96764440.63944</v>
      </c>
      <c r="H974" s="3">
        <f t="shared" si="35"/>
        <v>0.37000000104308128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28841.7</v>
      </c>
      <c r="D975" s="2">
        <f>'PR-RAS'!E982</f>
        <v>92792.48</v>
      </c>
      <c r="E975" s="2">
        <v>0</v>
      </c>
      <c r="F975" s="2">
        <v>0</v>
      </c>
      <c r="G975" s="3">
        <f t="shared" si="34"/>
        <v>208851.56683999998</v>
      </c>
      <c r="H975" s="3">
        <f t="shared" si="35"/>
        <v>0.77999999999519787</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4544.7</v>
      </c>
      <c r="D977" s="2">
        <f>'PR-RAS'!E984</f>
        <v>3361.5</v>
      </c>
      <c r="E977" s="2">
        <v>0</v>
      </c>
      <c r="F977" s="2">
        <v>0</v>
      </c>
      <c r="G977" s="3">
        <f t="shared" si="34"/>
        <v>10997.2752</v>
      </c>
      <c r="H977" s="3">
        <f t="shared" si="35"/>
        <v>0.8000000000001819</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13963.89</v>
      </c>
      <c r="D978" s="2">
        <f>'PR-RAS'!E985</f>
        <v>31303.71</v>
      </c>
      <c r="E978" s="2">
        <v>0</v>
      </c>
      <c r="F978" s="2">
        <v>0</v>
      </c>
      <c r="G978" s="3">
        <f t="shared" si="34"/>
        <v>74810.169869999998</v>
      </c>
      <c r="H978" s="3">
        <f t="shared" si="35"/>
        <v>0.40000000000145519</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8056.78</v>
      </c>
      <c r="E985" s="2">
        <v>0</v>
      </c>
      <c r="F985" s="2">
        <v>0</v>
      </c>
      <c r="G985" s="3">
        <f t="shared" si="34"/>
        <v>15855.743039999999</v>
      </c>
      <c r="H985" s="3">
        <f t="shared" si="35"/>
        <v>0.22000000000025466</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18061.810000000001</v>
      </c>
      <c r="E1004" s="2">
        <v>0</v>
      </c>
      <c r="F1004" s="2">
        <v>0</v>
      </c>
      <c r="G1004" s="3">
        <f t="shared" si="34"/>
        <v>36231.990859999998</v>
      </c>
      <c r="H1004" s="3">
        <f t="shared" si="35"/>
        <v>0.18999999999869033</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19300.099999999999</v>
      </c>
      <c r="D1005" s="2">
        <f>'PR-RAS'!E1014</f>
        <v>109976.88</v>
      </c>
      <c r="E1005" s="2">
        <v>0</v>
      </c>
      <c r="F1005" s="2">
        <v>0</v>
      </c>
      <c r="G1005" s="3">
        <f t="shared" si="34"/>
        <v>240210.87544</v>
      </c>
      <c r="H1005" s="3">
        <f t="shared" si="35"/>
        <v>0.2199999999938882</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4289282709.1899996</v>
      </c>
      <c r="D1011" s="7">
        <f>BILANCA!E6</f>
        <v>4917369654.7399998</v>
      </c>
      <c r="E1011" s="7">
        <v>0</v>
      </c>
      <c r="F1011" s="7">
        <v>0</v>
      </c>
      <c r="G1011" s="8">
        <f t="shared" ref="G1011:G1306" si="38">B1011/1000*C1011+B1011/500*D1011</f>
        <v>14124022.01867</v>
      </c>
      <c r="H1011" s="8">
        <f t="shared" si="35"/>
        <v>0.44999980926513672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3250717245.9599996</v>
      </c>
      <c r="D1012" s="2">
        <f>BILANCA!E7</f>
        <v>3805491618.2399998</v>
      </c>
      <c r="E1012" s="2">
        <v>0</v>
      </c>
      <c r="F1012" s="2">
        <v>0</v>
      </c>
      <c r="G1012" s="3">
        <f t="shared" si="38"/>
        <v>21723400.964879997</v>
      </c>
      <c r="H1012" s="3">
        <f t="shared" si="35"/>
        <v>0.28000020980834961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339530080.48000002</v>
      </c>
      <c r="D1013" s="2">
        <f>BILANCA!E8</f>
        <v>319415326.42999995</v>
      </c>
      <c r="E1013" s="2">
        <v>0</v>
      </c>
      <c r="F1013" s="2">
        <v>0</v>
      </c>
      <c r="G1013" s="3">
        <f t="shared" si="38"/>
        <v>2935082.2000199999</v>
      </c>
      <c r="H1013" s="3">
        <f t="shared" si="35"/>
        <v>0.90999996662139893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265961879.24000001</v>
      </c>
      <c r="D1014" s="2">
        <f>BILANCA!E9</f>
        <v>250402659.88</v>
      </c>
      <c r="E1014" s="2">
        <v>0</v>
      </c>
      <c r="F1014" s="2">
        <v>0</v>
      </c>
      <c r="G1014" s="3">
        <f t="shared" si="38"/>
        <v>3067068.7960000001</v>
      </c>
      <c r="H1014" s="3">
        <f t="shared" si="35"/>
        <v>0.36000001430511475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101319522.87</v>
      </c>
      <c r="D1015" s="2">
        <f>BILANCA!E10</f>
        <v>98358831.829999998</v>
      </c>
      <c r="E1015" s="2">
        <v>0</v>
      </c>
      <c r="F1015" s="2">
        <v>0</v>
      </c>
      <c r="G1015" s="3">
        <f t="shared" si="38"/>
        <v>1490185.9326500001</v>
      </c>
      <c r="H1015" s="3">
        <f t="shared" si="35"/>
        <v>0.29999999701976776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27751321.629999999</v>
      </c>
      <c r="D1016" s="2">
        <f>BILANCA!E11</f>
        <v>29346165.280000001</v>
      </c>
      <c r="E1016" s="2">
        <v>0</v>
      </c>
      <c r="F1016" s="2">
        <v>0</v>
      </c>
      <c r="G1016" s="3">
        <f t="shared" si="38"/>
        <v>518661.91314000002</v>
      </c>
      <c r="H1016" s="3">
        <f t="shared" si="35"/>
        <v>0.65000000223517418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2078263780.98</v>
      </c>
      <c r="D1017" s="2">
        <f>BILANCA!E12</f>
        <v>2496144138.6399999</v>
      </c>
      <c r="E1017" s="2">
        <v>0</v>
      </c>
      <c r="F1017" s="2">
        <v>0</v>
      </c>
      <c r="G1017" s="3">
        <f t="shared" si="38"/>
        <v>49493864.407820001</v>
      </c>
      <c r="H1017" s="3">
        <f t="shared" si="35"/>
        <v>0.38000011444091797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1819359292.6999998</v>
      </c>
      <c r="D1018" s="2">
        <f>BILANCA!E13</f>
        <v>2225056016.8999996</v>
      </c>
      <c r="E1018" s="2">
        <v>0</v>
      </c>
      <c r="F1018" s="2">
        <v>0</v>
      </c>
      <c r="G1018" s="3">
        <f t="shared" si="38"/>
        <v>50155770.611999996</v>
      </c>
      <c r="H1018" s="3">
        <f t="shared" si="35"/>
        <v>0.40000057220458984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327557108.85000002</v>
      </c>
      <c r="D1019" s="2">
        <f>BILANCA!E14</f>
        <v>604715182.48000002</v>
      </c>
      <c r="E1019" s="2">
        <v>0</v>
      </c>
      <c r="F1019" s="2">
        <v>0</v>
      </c>
      <c r="G1019" s="3">
        <f t="shared" si="38"/>
        <v>13832887.264289999</v>
      </c>
      <c r="H1019" s="3">
        <f t="shared" si="35"/>
        <v>0.62999999523162842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1800229376.48</v>
      </c>
      <c r="D1020" s="2">
        <f>BILANCA!E15</f>
        <v>1939909134.02</v>
      </c>
      <c r="E1020" s="2">
        <v>0</v>
      </c>
      <c r="F1020" s="2">
        <v>0</v>
      </c>
      <c r="G1020" s="3">
        <f t="shared" si="38"/>
        <v>56800476.445199996</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258506667.68000001</v>
      </c>
      <c r="D1021" s="2">
        <f>BILANCA!E16</f>
        <v>282224283.49000001</v>
      </c>
      <c r="E1021" s="2">
        <v>0</v>
      </c>
      <c r="F1021" s="2">
        <v>0</v>
      </c>
      <c r="G1021" s="3">
        <f t="shared" si="38"/>
        <v>9052507.5812599994</v>
      </c>
      <c r="H1021" s="3">
        <f t="shared" si="35"/>
        <v>0.81000000238418579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108321760.23</v>
      </c>
      <c r="D1022" s="2">
        <f>BILANCA!E17</f>
        <v>118523858.97</v>
      </c>
      <c r="E1022" s="2">
        <v>0</v>
      </c>
      <c r="F1022" s="2">
        <v>0</v>
      </c>
      <c r="G1022" s="3">
        <f t="shared" si="38"/>
        <v>4144433.7380400002</v>
      </c>
      <c r="H1022" s="3">
        <f t="shared" si="35"/>
        <v>0.26000000536441803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675255620.53999996</v>
      </c>
      <c r="D1023" s="2">
        <f>BILANCA!E18</f>
        <v>720316442.05999994</v>
      </c>
      <c r="E1023" s="2">
        <v>0</v>
      </c>
      <c r="F1023" s="2">
        <v>0</v>
      </c>
      <c r="G1023" s="3">
        <f t="shared" si="38"/>
        <v>27506550.560579997</v>
      </c>
      <c r="H1023" s="3">
        <f t="shared" si="35"/>
        <v>0.51999998092651367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81741078.669999957</v>
      </c>
      <c r="D1024" s="2">
        <f>BILANCA!E19</f>
        <v>84103973.670000076</v>
      </c>
      <c r="E1024" s="2">
        <v>0</v>
      </c>
      <c r="F1024" s="2">
        <v>0</v>
      </c>
      <c r="G1024" s="3">
        <f t="shared" si="38"/>
        <v>3499286.3641400016</v>
      </c>
      <c r="H1024" s="3">
        <f t="shared" si="35"/>
        <v>0.65999996662139893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145823960.84</v>
      </c>
      <c r="D1025" s="2">
        <f>BILANCA!E20</f>
        <v>154207351.25</v>
      </c>
      <c r="E1025" s="2">
        <v>0</v>
      </c>
      <c r="F1025" s="2">
        <v>0</v>
      </c>
      <c r="G1025" s="3">
        <f t="shared" si="38"/>
        <v>6813579.9500999991</v>
      </c>
      <c r="H1025" s="3">
        <f t="shared" si="35"/>
        <v>0.40999999642372131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12865212.07</v>
      </c>
      <c r="D1026" s="2">
        <f>BILANCA!E21</f>
        <v>14959685.58</v>
      </c>
      <c r="E1026" s="2">
        <v>0</v>
      </c>
      <c r="F1026" s="2">
        <v>0</v>
      </c>
      <c r="G1026" s="3">
        <f t="shared" si="38"/>
        <v>684553.33168000006</v>
      </c>
      <c r="H1026" s="3">
        <f t="shared" si="35"/>
        <v>0.49000000022351742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24616322.059999999</v>
      </c>
      <c r="D1027" s="2">
        <f>BILANCA!E22</f>
        <v>26358725.120000001</v>
      </c>
      <c r="E1027" s="2">
        <v>0</v>
      </c>
      <c r="F1027" s="2">
        <v>0</v>
      </c>
      <c r="G1027" s="3">
        <f t="shared" si="38"/>
        <v>1314674.1291</v>
      </c>
      <c r="H1027" s="3">
        <f t="shared" si="35"/>
        <v>0.17999999970197678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58013493.759999998</v>
      </c>
      <c r="D1028" s="2">
        <f>BILANCA!E23</f>
        <v>59178600.990000002</v>
      </c>
      <c r="E1028" s="2">
        <v>0</v>
      </c>
      <c r="F1028" s="2">
        <v>0</v>
      </c>
      <c r="G1028" s="3">
        <f t="shared" si="38"/>
        <v>3174672.5233199997</v>
      </c>
      <c r="H1028" s="3">
        <f t="shared" si="35"/>
        <v>0.25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11149135.52</v>
      </c>
      <c r="D1029" s="2">
        <f>BILANCA!E24</f>
        <v>10771562.140000001</v>
      </c>
      <c r="E1029" s="2">
        <v>0</v>
      </c>
      <c r="F1029" s="2">
        <v>0</v>
      </c>
      <c r="G1029" s="3">
        <f t="shared" si="38"/>
        <v>621152.9362</v>
      </c>
      <c r="H1029" s="3">
        <f t="shared" si="35"/>
        <v>0.62000000104308128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16153658.4</v>
      </c>
      <c r="D1030" s="2">
        <f>BILANCA!E25</f>
        <v>16759217.449999999</v>
      </c>
      <c r="E1030" s="2">
        <v>0</v>
      </c>
      <c r="F1030" s="2">
        <v>0</v>
      </c>
      <c r="G1030" s="3">
        <f t="shared" si="38"/>
        <v>993441.86599999992</v>
      </c>
      <c r="H1030" s="3">
        <f t="shared" si="35"/>
        <v>0.84999999962747097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77797019.450000003</v>
      </c>
      <c r="D1031" s="2">
        <f>BILANCA!E26</f>
        <v>83707609.650000006</v>
      </c>
      <c r="E1031" s="2">
        <v>0</v>
      </c>
      <c r="F1031" s="2">
        <v>0</v>
      </c>
      <c r="G1031" s="3">
        <f t="shared" si="38"/>
        <v>5149457.0137500009</v>
      </c>
      <c r="H1031" s="3">
        <f t="shared" si="35"/>
        <v>0.79999999701976776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264677723.43000001</v>
      </c>
      <c r="D1033" s="2">
        <f>BILANCA!E28</f>
        <v>281838778.50999999</v>
      </c>
      <c r="E1033" s="2">
        <v>0</v>
      </c>
      <c r="F1033" s="2">
        <v>0</v>
      </c>
      <c r="G1033" s="3">
        <f t="shared" si="38"/>
        <v>19052171.450350001</v>
      </c>
      <c r="H1033" s="3">
        <f t="shared" si="35"/>
        <v>0.92000001668930054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9982962.4400000051</v>
      </c>
      <c r="D1034" s="2">
        <f>BILANCA!E29</f>
        <v>10695222.439999998</v>
      </c>
      <c r="E1034" s="2">
        <v>0</v>
      </c>
      <c r="F1034" s="2">
        <v>0</v>
      </c>
      <c r="G1034" s="3">
        <f t="shared" si="38"/>
        <v>752961.77567999996</v>
      </c>
      <c r="H1034" s="3">
        <f t="shared" si="35"/>
        <v>0.88000000268220901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38725018.520000003</v>
      </c>
      <c r="D1035" s="2">
        <f>BILANCA!E30</f>
        <v>40816084.979999997</v>
      </c>
      <c r="E1035" s="2">
        <v>0</v>
      </c>
      <c r="F1035" s="2">
        <v>0</v>
      </c>
      <c r="G1035" s="3">
        <f t="shared" si="38"/>
        <v>3008929.7119999998</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487158.63</v>
      </c>
      <c r="D1037" s="2">
        <f>BILANCA!E32</f>
        <v>500993.63</v>
      </c>
      <c r="E1037" s="2">
        <v>0</v>
      </c>
      <c r="F1037" s="2">
        <v>0</v>
      </c>
      <c r="G1037" s="3">
        <f t="shared" si="38"/>
        <v>40206.939029999994</v>
      </c>
      <c r="H1037" s="3">
        <f t="shared" si="35"/>
        <v>0.73999999999068677</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1890.75</v>
      </c>
      <c r="D1038" s="2">
        <f>BILANCA!E33</f>
        <v>1272.93</v>
      </c>
      <c r="E1038" s="2">
        <v>0</v>
      </c>
      <c r="F1038" s="2">
        <v>0</v>
      </c>
      <c r="G1038" s="3">
        <f t="shared" si="38"/>
        <v>124.22508000000001</v>
      </c>
      <c r="H1038" s="3">
        <f t="shared" si="35"/>
        <v>0.31999999999993634</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29231105.460000001</v>
      </c>
      <c r="D1039" s="2">
        <f>BILANCA!E34</f>
        <v>30623129.100000001</v>
      </c>
      <c r="E1039" s="2">
        <v>0</v>
      </c>
      <c r="F1039" s="2">
        <v>0</v>
      </c>
      <c r="G1039" s="3">
        <f t="shared" si="38"/>
        <v>2623843.5461400002</v>
      </c>
      <c r="H1039" s="3">
        <f t="shared" si="35"/>
        <v>0.56000000238418579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157605911.56</v>
      </c>
      <c r="D1040" s="2">
        <f>BILANCA!E35</f>
        <v>163496346.35999998</v>
      </c>
      <c r="E1040" s="2">
        <v>0</v>
      </c>
      <c r="F1040" s="2">
        <v>0</v>
      </c>
      <c r="G1040" s="3">
        <f t="shared" si="38"/>
        <v>14537958.128399998</v>
      </c>
      <c r="H1040" s="3">
        <f t="shared" si="35"/>
        <v>0.79999998211860657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63908016.149999999</v>
      </c>
      <c r="D1041" s="2">
        <f>BILANCA!E36</f>
        <v>72316136.909999996</v>
      </c>
      <c r="E1041" s="2">
        <v>0</v>
      </c>
      <c r="F1041" s="2">
        <v>0</v>
      </c>
      <c r="G1041" s="3">
        <f t="shared" si="38"/>
        <v>6464748.9890699992</v>
      </c>
      <c r="H1041" s="3">
        <f t="shared" si="35"/>
        <v>0.24000000208616257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47060660.579999998</v>
      </c>
      <c r="D1042" s="2">
        <f>BILANCA!E37</f>
        <v>47488073.840000004</v>
      </c>
      <c r="E1042" s="2">
        <v>0</v>
      </c>
      <c r="F1042" s="2">
        <v>0</v>
      </c>
      <c r="G1042" s="3">
        <f t="shared" si="38"/>
        <v>4545177.8643200006</v>
      </c>
      <c r="H1042" s="3">
        <f t="shared" si="35"/>
        <v>0.57999999821186066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60496026.039999999</v>
      </c>
      <c r="D1043" s="2">
        <f>BILANCA!E38</f>
        <v>60998499.450000003</v>
      </c>
      <c r="E1043" s="2">
        <v>0</v>
      </c>
      <c r="F1043" s="2">
        <v>0</v>
      </c>
      <c r="G1043" s="3">
        <f t="shared" si="38"/>
        <v>6022269.82302</v>
      </c>
      <c r="H1043" s="3">
        <f t="shared" si="35"/>
        <v>0.49000000208616257</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1675840.9</v>
      </c>
      <c r="D1044" s="2">
        <f>BILANCA!E39</f>
        <v>1797231.34</v>
      </c>
      <c r="E1044" s="2">
        <v>0</v>
      </c>
      <c r="F1044" s="2">
        <v>0</v>
      </c>
      <c r="G1044" s="3">
        <f t="shared" si="38"/>
        <v>179190.32172000001</v>
      </c>
      <c r="H1044" s="3">
        <f t="shared" si="35"/>
        <v>0.44000000017695129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15534632.109999999</v>
      </c>
      <c r="D1045" s="2">
        <f>BILANCA!E40</f>
        <v>19103595.18</v>
      </c>
      <c r="E1045" s="2">
        <v>0</v>
      </c>
      <c r="F1045" s="2">
        <v>0</v>
      </c>
      <c r="G1045" s="3">
        <f t="shared" si="38"/>
        <v>1880963.78645</v>
      </c>
      <c r="H1045" s="3">
        <f t="shared" si="35"/>
        <v>0.28999999910593033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4912689.91</v>
      </c>
      <c r="D1046" s="2">
        <f>BILANCA!E41</f>
        <v>6672947.8999999985</v>
      </c>
      <c r="E1046" s="2">
        <v>0</v>
      </c>
      <c r="F1046" s="2">
        <v>0</v>
      </c>
      <c r="G1046" s="3">
        <f t="shared" si="38"/>
        <v>657309.08555999992</v>
      </c>
      <c r="H1046" s="3">
        <f t="shared" si="35"/>
        <v>0.19000000134110451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4613074.5</v>
      </c>
      <c r="D1047" s="2">
        <f>BILANCA!E42</f>
        <v>7523842.0199999996</v>
      </c>
      <c r="E1047" s="2">
        <v>0</v>
      </c>
      <c r="F1047" s="2">
        <v>0</v>
      </c>
      <c r="G1047" s="3">
        <f t="shared" si="38"/>
        <v>727448.06597999996</v>
      </c>
      <c r="H1047" s="3">
        <f t="shared" si="35"/>
        <v>0.51999999955296516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1259635.24</v>
      </c>
      <c r="D1048" s="2">
        <f>BILANCA!E43</f>
        <v>1312594.3799999999</v>
      </c>
      <c r="E1048" s="2">
        <v>0</v>
      </c>
      <c r="F1048" s="2">
        <v>0</v>
      </c>
      <c r="G1048" s="3">
        <f t="shared" si="38"/>
        <v>147623.31199999998</v>
      </c>
      <c r="H1048" s="3">
        <f t="shared" si="35"/>
        <v>0.61999999987892807</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960019.83</v>
      </c>
      <c r="D1049" s="2">
        <f>BILANCA!E44</f>
        <v>2163488.5</v>
      </c>
      <c r="E1049" s="2">
        <v>0</v>
      </c>
      <c r="F1049" s="2">
        <v>0</v>
      </c>
      <c r="G1049" s="3">
        <f t="shared" si="38"/>
        <v>206192.87637000001</v>
      </c>
      <c r="H1049" s="3">
        <f t="shared" si="35"/>
        <v>0.67000000004190952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4661845.6999999993</v>
      </c>
      <c r="D1050" s="2">
        <f>BILANCA!E45</f>
        <v>6119631.370000001</v>
      </c>
      <c r="E1050" s="2">
        <v>0</v>
      </c>
      <c r="F1050" s="2">
        <v>0</v>
      </c>
      <c r="G1050" s="3">
        <f t="shared" si="38"/>
        <v>676044.33760000009</v>
      </c>
      <c r="H1050" s="3">
        <f t="shared" si="35"/>
        <v>0.67000000178813934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16743450.83</v>
      </c>
      <c r="D1052" s="2">
        <f>BILANCA!E47</f>
        <v>19426607.829999998</v>
      </c>
      <c r="E1052" s="2">
        <v>0</v>
      </c>
      <c r="F1052" s="2">
        <v>0</v>
      </c>
      <c r="G1052" s="3">
        <f t="shared" si="38"/>
        <v>2335059.9925799998</v>
      </c>
      <c r="H1052" s="3">
        <f t="shared" si="35"/>
        <v>0.34000000171363354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16427987.25</v>
      </c>
      <c r="D1053" s="2">
        <f>BILANCA!E48</f>
        <v>16736361.140000001</v>
      </c>
      <c r="E1053" s="2">
        <v>0</v>
      </c>
      <c r="F1053" s="2">
        <v>0</v>
      </c>
      <c r="G1053" s="3">
        <f t="shared" si="38"/>
        <v>2145730.50979</v>
      </c>
      <c r="H1053" s="3">
        <f t="shared" si="35"/>
        <v>0.39000000059604645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245615.39</v>
      </c>
      <c r="D1054" s="2">
        <f>BILANCA!E49</f>
        <v>256365.39</v>
      </c>
      <c r="E1054" s="2">
        <v>0</v>
      </c>
      <c r="F1054" s="2">
        <v>0</v>
      </c>
      <c r="G1054" s="3">
        <f t="shared" si="38"/>
        <v>33367.231480000002</v>
      </c>
      <c r="H1054" s="3">
        <f t="shared" si="35"/>
        <v>0.78000000002793968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28755207.77</v>
      </c>
      <c r="D1055" s="2">
        <f>BILANCA!E50</f>
        <v>30299702.989999998</v>
      </c>
      <c r="E1055" s="2">
        <v>0</v>
      </c>
      <c r="F1055" s="2">
        <v>0</v>
      </c>
      <c r="G1055" s="3">
        <f t="shared" si="38"/>
        <v>4020957.6187499994</v>
      </c>
      <c r="H1055" s="3">
        <f t="shared" si="35"/>
        <v>0.24000000208616257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916015.7</v>
      </c>
      <c r="D1056" s="2">
        <f>BILANCA!E51</f>
        <v>952844.82</v>
      </c>
      <c r="E1056" s="2">
        <v>0</v>
      </c>
      <c r="F1056" s="2">
        <v>0</v>
      </c>
      <c r="G1056" s="3">
        <f t="shared" si="38"/>
        <v>129798.44563999999</v>
      </c>
      <c r="H1056" s="3">
        <f t="shared" si="35"/>
        <v>0.48000000009778887</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313411.75</v>
      </c>
      <c r="D1057" s="2">
        <f>BILANCA!E52</f>
        <v>218026.01999999583</v>
      </c>
      <c r="E1057" s="2">
        <v>0</v>
      </c>
      <c r="F1057" s="2">
        <v>0</v>
      </c>
      <c r="G1057" s="3">
        <f t="shared" si="38"/>
        <v>35224.798129999603</v>
      </c>
      <c r="H1057" s="3">
        <f t="shared" si="35"/>
        <v>0.26999999582767487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562715.56999999995</v>
      </c>
      <c r="D1058" s="2">
        <f>BILANCA!E53</f>
        <v>313278.01</v>
      </c>
      <c r="E1058" s="2">
        <v>0</v>
      </c>
      <c r="F1058" s="2">
        <v>0</v>
      </c>
      <c r="G1058" s="3">
        <f t="shared" si="38"/>
        <v>57085.036319999999</v>
      </c>
      <c r="H1058" s="3">
        <f t="shared" si="35"/>
        <v>0.44000000006053597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36519282.380000003</v>
      </c>
      <c r="D1059" s="2">
        <f>BILANCA!E54</f>
        <v>38988035.189999998</v>
      </c>
      <c r="E1059" s="2">
        <v>0</v>
      </c>
      <c r="F1059" s="2">
        <v>0</v>
      </c>
      <c r="G1059" s="3">
        <f t="shared" si="38"/>
        <v>5610272.2852400001</v>
      </c>
      <c r="H1059" s="3">
        <f t="shared" si="35"/>
        <v>0.57000000029802322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36768586.200000003</v>
      </c>
      <c r="D1060" s="2">
        <f>BILANCA!E55</f>
        <v>39083287.18</v>
      </c>
      <c r="E1060" s="2">
        <v>0</v>
      </c>
      <c r="F1060" s="2">
        <v>0</v>
      </c>
      <c r="G1060" s="3">
        <f t="shared" si="38"/>
        <v>5746758.0280000009</v>
      </c>
      <c r="H1060" s="3">
        <f t="shared" si="35"/>
        <v>0.38000000268220901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826267825.81000006</v>
      </c>
      <c r="D1061" s="2">
        <f>BILANCA!E56</f>
        <v>981336648.96000004</v>
      </c>
      <c r="E1061" s="2">
        <v>0</v>
      </c>
      <c r="F1061" s="2">
        <v>0</v>
      </c>
      <c r="G1061" s="3">
        <f t="shared" si="38"/>
        <v>142235997.31023002</v>
      </c>
      <c r="H1061" s="3">
        <f t="shared" si="35"/>
        <v>0.22999989986419678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823260613.72000003</v>
      </c>
      <c r="D1062" s="2">
        <f>BILANCA!E57</f>
        <v>974096864.20000005</v>
      </c>
      <c r="E1062" s="2">
        <v>0</v>
      </c>
      <c r="F1062" s="2">
        <v>0</v>
      </c>
      <c r="G1062" s="3">
        <f t="shared" si="38"/>
        <v>144115625.79023999</v>
      </c>
      <c r="H1062" s="3">
        <f t="shared" si="35"/>
        <v>0.48000001907348633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2535625.62</v>
      </c>
      <c r="D1063" s="2">
        <f>BILANCA!E58</f>
        <v>6399262.4900000002</v>
      </c>
      <c r="E1063" s="2">
        <v>0</v>
      </c>
      <c r="F1063" s="2">
        <v>0</v>
      </c>
      <c r="G1063" s="3">
        <f t="shared" si="38"/>
        <v>812709.98180000007</v>
      </c>
      <c r="H1063" s="3">
        <f t="shared" si="35"/>
        <v>0.87000000011175871</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67251.7</v>
      </c>
      <c r="D1064" s="2">
        <f>BILANCA!E59</f>
        <v>433687.5</v>
      </c>
      <c r="E1064" s="2">
        <v>0</v>
      </c>
      <c r="F1064" s="2">
        <v>0</v>
      </c>
      <c r="G1064" s="3">
        <f t="shared" si="38"/>
        <v>50469.841800000002</v>
      </c>
      <c r="H1064" s="3">
        <f t="shared" si="35"/>
        <v>0.80000000000291038</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101768.72</v>
      </c>
      <c r="D1066" s="2">
        <f>BILANCA!E61</f>
        <v>104268.72</v>
      </c>
      <c r="E1066" s="2">
        <v>0</v>
      </c>
      <c r="F1066" s="2">
        <v>0</v>
      </c>
      <c r="G1066" s="3">
        <f t="shared" si="38"/>
        <v>17377.144959999998</v>
      </c>
      <c r="H1066" s="3">
        <f t="shared" si="35"/>
        <v>0.55999999999767169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302566.05</v>
      </c>
      <c r="D1067" s="2">
        <f>BILANCA!E62</f>
        <v>302566.05</v>
      </c>
      <c r="E1067" s="2">
        <v>0</v>
      </c>
      <c r="F1067" s="2">
        <v>0</v>
      </c>
      <c r="G1067" s="3">
        <f t="shared" si="38"/>
        <v>51738.794549999999</v>
      </c>
      <c r="H1067" s="3">
        <f t="shared" si="35"/>
        <v>9.9999999976716936E-2</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5426131.2400000002</v>
      </c>
      <c r="D1068" s="2">
        <f>BILANCA!E63</f>
        <v>7424633.3699999992</v>
      </c>
      <c r="E1068" s="2">
        <v>0</v>
      </c>
      <c r="F1068" s="2">
        <v>0</v>
      </c>
      <c r="G1068" s="3">
        <f t="shared" si="38"/>
        <v>1175973.08284</v>
      </c>
      <c r="H1068" s="3">
        <f t="shared" si="35"/>
        <v>0.60999999940395355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2448763.0299999998</v>
      </c>
      <c r="D1069" s="2">
        <f>BILANCA!E64</f>
        <v>2270050.61</v>
      </c>
      <c r="E1069" s="2">
        <v>0</v>
      </c>
      <c r="F1069" s="2">
        <v>0</v>
      </c>
      <c r="G1069" s="3">
        <f t="shared" si="38"/>
        <v>412342.99074999994</v>
      </c>
      <c r="H1069" s="3">
        <f t="shared" si="35"/>
        <v>0.41999999992549419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152655.95000000001</v>
      </c>
      <c r="D1070" s="2">
        <f>BILANCA!E65</f>
        <v>537784.31000000006</v>
      </c>
      <c r="E1070" s="2">
        <v>0</v>
      </c>
      <c r="F1070" s="2">
        <v>0</v>
      </c>
      <c r="G1070" s="3">
        <f t="shared" si="38"/>
        <v>73693.474200000011</v>
      </c>
      <c r="H1070" s="3">
        <f t="shared" si="35"/>
        <v>0.36000000004423782</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1102.92</v>
      </c>
      <c r="D1071" s="2">
        <f>BILANCA!E66</f>
        <v>1102.92</v>
      </c>
      <c r="E1071" s="2">
        <v>0</v>
      </c>
      <c r="F1071" s="2">
        <v>0</v>
      </c>
      <c r="G1071" s="3">
        <f t="shared" si="38"/>
        <v>201.83436</v>
      </c>
      <c r="H1071" s="3">
        <f t="shared" si="35"/>
        <v>0.15999999999985448</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2255369.73</v>
      </c>
      <c r="D1072" s="2">
        <f>BILANCA!E67</f>
        <v>2639311.61</v>
      </c>
      <c r="E1072" s="2">
        <v>0</v>
      </c>
      <c r="F1072" s="2">
        <v>0</v>
      </c>
      <c r="G1072" s="3">
        <f t="shared" si="38"/>
        <v>467107.56290000002</v>
      </c>
      <c r="H1072" s="3">
        <f t="shared" si="35"/>
        <v>0.66000000014901161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568239.61</v>
      </c>
      <c r="D1073" s="2">
        <f>BILANCA!E68</f>
        <v>1976383.92</v>
      </c>
      <c r="E1073" s="2">
        <v>0</v>
      </c>
      <c r="F1073" s="2">
        <v>0</v>
      </c>
      <c r="G1073" s="3">
        <f>B1073/1000*C1073+B1073/500*D1073</f>
        <v>284823.46934999997</v>
      </c>
      <c r="H1073" s="3">
        <f>ABS(C1073-ROUND(C1073,0))+ABS(D1073-ROUND(D1073,0))</f>
        <v>0.47000000008847564</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1038565463.23</v>
      </c>
      <c r="D1074" s="2">
        <f>BILANCA!E69</f>
        <v>1111878036.5000002</v>
      </c>
      <c r="E1074" s="2">
        <v>0</v>
      </c>
      <c r="F1074" s="2">
        <v>0</v>
      </c>
      <c r="G1074" s="3">
        <f t="shared" si="38"/>
        <v>208788578.31872001</v>
      </c>
      <c r="H1074" s="3">
        <f t="shared" si="35"/>
        <v>0.72999978065490723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302520426.71000004</v>
      </c>
      <c r="D1075" s="2">
        <f>BILANCA!E70</f>
        <v>346925889.21000004</v>
      </c>
      <c r="E1075" s="2">
        <v>0</v>
      </c>
      <c r="F1075" s="2">
        <v>0</v>
      </c>
      <c r="G1075" s="3">
        <f t="shared" si="38"/>
        <v>64764193.333450012</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86954643.090000004</v>
      </c>
      <c r="D1076" s="2">
        <f>BILANCA!E71</f>
        <v>101991270.62</v>
      </c>
      <c r="E1076" s="2">
        <v>0</v>
      </c>
      <c r="F1076" s="2">
        <v>0</v>
      </c>
      <c r="G1076" s="3">
        <f t="shared" si="38"/>
        <v>19201854.16578</v>
      </c>
      <c r="H1076" s="3">
        <f t="shared" si="35"/>
        <v>0.4699999988079071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430.38</v>
      </c>
      <c r="D1077" s="2">
        <f>BILANCA!E72</f>
        <v>430.38</v>
      </c>
      <c r="E1077" s="2">
        <v>0</v>
      </c>
      <c r="F1077" s="2">
        <v>0</v>
      </c>
      <c r="G1077" s="3">
        <f t="shared" si="38"/>
        <v>86.506380000000007</v>
      </c>
      <c r="H1077" s="3">
        <f t="shared" si="35"/>
        <v>0.75999999999999091</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86899289.170000002</v>
      </c>
      <c r="D1078" s="2">
        <f>BILANCA!E73</f>
        <v>101952961.98</v>
      </c>
      <c r="E1078" s="2">
        <v>0</v>
      </c>
      <c r="F1078" s="2">
        <v>0</v>
      </c>
      <c r="G1078" s="3">
        <f t="shared" si="38"/>
        <v>19774754.492840003</v>
      </c>
      <c r="H1078" s="3">
        <f t="shared" si="35"/>
        <v>0.18999999761581421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54923.54</v>
      </c>
      <c r="D1080" s="2">
        <f>BILANCA!E75</f>
        <v>37878.26</v>
      </c>
      <c r="E1080" s="2">
        <v>0</v>
      </c>
      <c r="F1080" s="2">
        <v>0</v>
      </c>
      <c r="G1080" s="3">
        <f t="shared" si="38"/>
        <v>9147.6042000000016</v>
      </c>
      <c r="H1080" s="3">
        <f t="shared" si="35"/>
        <v>0.72000000000116415</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215408619.99000001</v>
      </c>
      <c r="D1081" s="2">
        <f>BILANCA!E76</f>
        <v>244822172.18000001</v>
      </c>
      <c r="E1081" s="2">
        <v>0</v>
      </c>
      <c r="F1081" s="2">
        <v>0</v>
      </c>
      <c r="G1081" s="3">
        <f t="shared" si="38"/>
        <v>50058760.468850002</v>
      </c>
      <c r="H1081" s="3">
        <f t="shared" si="35"/>
        <v>0.18999999761581421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6536517.5599999996</v>
      </c>
      <c r="D1082" s="2">
        <f>BILANCA!E77</f>
        <v>5639659.2400000002</v>
      </c>
      <c r="E1082" s="2">
        <v>0</v>
      </c>
      <c r="F1082" s="2">
        <v>0</v>
      </c>
      <c r="G1082" s="3">
        <f t="shared" ref="G1082:G1084" si="39">B1082/1000*C1082+B1082/500*D1082</f>
        <v>1282740.1948799998</v>
      </c>
      <c r="H1082" s="3">
        <f t="shared" ref="H1082:H1084" si="40">ABS(C1082-ROUND(C1082,0))+ABS(D1082-ROUND(D1082,0))</f>
        <v>0.68000000063329935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208872102.43000001</v>
      </c>
      <c r="D1083" s="2">
        <f>BILANCA!E78</f>
        <v>239182512.94</v>
      </c>
      <c r="E1083" s="2">
        <v>0</v>
      </c>
      <c r="F1083" s="2">
        <v>0</v>
      </c>
      <c r="G1083" s="3">
        <f t="shared" si="39"/>
        <v>50168310.366629995</v>
      </c>
      <c r="H1083" s="3">
        <f t="shared" si="40"/>
        <v>0.49000000953674316</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157054.19</v>
      </c>
      <c r="D1085" s="2">
        <f>BILANCA!E80</f>
        <v>112288.92</v>
      </c>
      <c r="E1085" s="2">
        <v>0</v>
      </c>
      <c r="F1085" s="2">
        <v>0</v>
      </c>
      <c r="G1085" s="3">
        <f t="shared" si="38"/>
        <v>28622.402249999999</v>
      </c>
      <c r="H1085" s="3">
        <f t="shared" si="35"/>
        <v>0.27000000000407454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109.44</v>
      </c>
      <c r="D1086" s="2">
        <f>BILANCA!E81</f>
        <v>157.49</v>
      </c>
      <c r="E1086" s="2">
        <v>0</v>
      </c>
      <c r="F1086" s="2">
        <v>0</v>
      </c>
      <c r="G1086" s="3">
        <f t="shared" si="38"/>
        <v>32.255920000000003</v>
      </c>
      <c r="H1086" s="3">
        <f t="shared" si="35"/>
        <v>0.93000000000000682</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8615845.7200000007</v>
      </c>
      <c r="D1087" s="2">
        <f>BILANCA!E82</f>
        <v>10091095.93</v>
      </c>
      <c r="E1087" s="2">
        <v>0</v>
      </c>
      <c r="F1087" s="2">
        <v>0</v>
      </c>
      <c r="G1087" s="3">
        <f t="shared" si="38"/>
        <v>2217448.8936600001</v>
      </c>
      <c r="H1087" s="3">
        <f t="shared" si="35"/>
        <v>0.34999999962747097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44521.01</v>
      </c>
      <c r="D1088" s="2">
        <f>BILANCA!E83</f>
        <v>79853.8</v>
      </c>
      <c r="E1088" s="2">
        <v>0</v>
      </c>
      <c r="F1088" s="2">
        <v>0</v>
      </c>
      <c r="G1088" s="3">
        <f t="shared" si="38"/>
        <v>15929.831580000002</v>
      </c>
      <c r="H1088" s="3">
        <f t="shared" si="35"/>
        <v>0.20999999999912689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1227013.1100000001</v>
      </c>
      <c r="D1089" s="2">
        <f>BILANCA!E84</f>
        <v>1603130.01</v>
      </c>
      <c r="E1089" s="2">
        <v>0</v>
      </c>
      <c r="F1089" s="2">
        <v>0</v>
      </c>
      <c r="G1089" s="3">
        <f t="shared" si="38"/>
        <v>350228.57727000001</v>
      </c>
      <c r="H1089" s="3">
        <f t="shared" si="35"/>
        <v>0.12000000011175871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629668.06999999995</v>
      </c>
      <c r="D1090" s="2">
        <f>BILANCA!E85</f>
        <v>421405.66</v>
      </c>
      <c r="E1090" s="2">
        <v>0</v>
      </c>
      <c r="F1090" s="2">
        <v>0</v>
      </c>
      <c r="G1090" s="3">
        <f t="shared" si="38"/>
        <v>117798.3512</v>
      </c>
      <c r="H1090" s="3">
        <f t="shared" si="35"/>
        <v>0.40999999997438863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24332.55</v>
      </c>
      <c r="D1091" s="2">
        <f>BILANCA!E86</f>
        <v>24332.55</v>
      </c>
      <c r="E1091" s="2">
        <v>0</v>
      </c>
      <c r="F1091" s="2">
        <v>0</v>
      </c>
      <c r="G1091" s="3">
        <f t="shared" si="38"/>
        <v>5912.8096499999992</v>
      </c>
      <c r="H1091" s="3">
        <f t="shared" si="35"/>
        <v>0.90000000000145519</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6738976.0800000001</v>
      </c>
      <c r="D1092" s="2">
        <f>BILANCA!E87</f>
        <v>8011039.0099999998</v>
      </c>
      <c r="E1092" s="2">
        <v>0</v>
      </c>
      <c r="F1092" s="2">
        <v>0</v>
      </c>
      <c r="G1092" s="3">
        <f t="shared" si="38"/>
        <v>1866406.4362000001</v>
      </c>
      <c r="H1092" s="3">
        <f t="shared" si="35"/>
        <v>8.9999999850988388E-2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309760</v>
      </c>
      <c r="D1093" s="2">
        <f>BILANCA!E88</f>
        <v>18655958.120000005</v>
      </c>
      <c r="E1093" s="2">
        <v>0</v>
      </c>
      <c r="F1093" s="2">
        <v>0</v>
      </c>
      <c r="G1093" s="3">
        <f t="shared" si="38"/>
        <v>3122599.1279200008</v>
      </c>
      <c r="H1093" s="3">
        <f t="shared" si="35"/>
        <v>0.12000000476837158</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1412174.31</v>
      </c>
      <c r="D1094" s="2">
        <f>BILANCA!E89</f>
        <v>19758372.430000003</v>
      </c>
      <c r="E1094" s="2">
        <v>0</v>
      </c>
      <c r="F1094" s="2">
        <v>0</v>
      </c>
      <c r="G1094" s="3">
        <f t="shared" si="38"/>
        <v>3438029.2102800007</v>
      </c>
      <c r="H1094" s="3">
        <f t="shared" si="35"/>
        <v>0.74000000348314643</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144798.38</v>
      </c>
      <c r="D1095" s="2">
        <f>BILANCA!E90</f>
        <v>114996.5</v>
      </c>
      <c r="E1095" s="2">
        <v>0</v>
      </c>
      <c r="F1095" s="2">
        <v>0</v>
      </c>
      <c r="G1095" s="3">
        <f t="shared" si="38"/>
        <v>31857.267300000003</v>
      </c>
      <c r="H1095" s="3">
        <f t="shared" si="35"/>
        <v>0.88000000000465661</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224977.53</v>
      </c>
      <c r="D1099" s="2">
        <f>BILANCA!E94</f>
        <v>18600977.530000001</v>
      </c>
      <c r="E1099" s="2">
        <v>0</v>
      </c>
      <c r="F1099" s="2">
        <v>0</v>
      </c>
      <c r="G1099" s="3">
        <f t="shared" si="38"/>
        <v>3330997.0005100002</v>
      </c>
      <c r="H1099" s="3">
        <f t="shared" si="41"/>
        <v>0.93999999880907126</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945787.96</v>
      </c>
      <c r="D1103" s="2">
        <f>BILANCA!E98</f>
        <v>945787.96</v>
      </c>
      <c r="E1103" s="2">
        <v>0</v>
      </c>
      <c r="F1103" s="2">
        <v>0</v>
      </c>
      <c r="G1103" s="3">
        <f t="shared" si="38"/>
        <v>263874.84083999996</v>
      </c>
      <c r="H1103" s="3">
        <f t="shared" si="41"/>
        <v>8.0000000074505806E-2</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96610.44</v>
      </c>
      <c r="D1104" s="2">
        <f>BILANCA!E99</f>
        <v>96610.44</v>
      </c>
      <c r="E1104" s="2">
        <v>0</v>
      </c>
      <c r="F1104" s="2">
        <v>0</v>
      </c>
      <c r="G1104" s="3">
        <f t="shared" si="38"/>
        <v>27244.144079999998</v>
      </c>
      <c r="H1104" s="3">
        <f t="shared" si="41"/>
        <v>0.88000000000465661</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1102414.31</v>
      </c>
      <c r="D1123" s="2">
        <f>BILANCA!E118</f>
        <v>1102414.31</v>
      </c>
      <c r="E1123" s="2">
        <v>0</v>
      </c>
      <c r="F1123" s="2">
        <v>0</v>
      </c>
      <c r="G1123" s="3">
        <f t="shared" si="38"/>
        <v>373718.45108999999</v>
      </c>
      <c r="H1123" s="3">
        <f t="shared" si="41"/>
        <v>0.62000000011175871</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1155426.03</v>
      </c>
      <c r="D1124" s="2">
        <f>BILANCA!E119</f>
        <v>987503.12999999989</v>
      </c>
      <c r="E1124" s="2">
        <v>0</v>
      </c>
      <c r="F1124" s="2">
        <v>0</v>
      </c>
      <c r="G1124" s="3">
        <f t="shared" si="38"/>
        <v>356869.28105999995</v>
      </c>
      <c r="H1124" s="3">
        <f t="shared" si="41"/>
        <v>0.15999999991618097</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1155426.03</v>
      </c>
      <c r="D1125" s="2">
        <f>BILANCA!E120</f>
        <v>987503.12999999989</v>
      </c>
      <c r="E1125" s="2">
        <v>0</v>
      </c>
      <c r="F1125" s="2">
        <v>0</v>
      </c>
      <c r="G1125" s="3">
        <f t="shared" si="38"/>
        <v>359999.71334999998</v>
      </c>
      <c r="H1125" s="3">
        <f t="shared" si="41"/>
        <v>0.15999999991618097</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4725.58</v>
      </c>
      <c r="D1126" s="2">
        <f>BILANCA!E121</f>
        <v>7628.87</v>
      </c>
      <c r="E1126" s="2">
        <v>0</v>
      </c>
      <c r="F1126" s="2">
        <v>0</v>
      </c>
      <c r="G1126" s="3">
        <f t="shared" si="38"/>
        <v>2318.0651200000002</v>
      </c>
      <c r="H1126" s="3">
        <f t="shared" si="41"/>
        <v>0.5500000000001819</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926520.76</v>
      </c>
      <c r="D1129" s="2">
        <f>BILANCA!E124</f>
        <v>897947.23</v>
      </c>
      <c r="E1129" s="2">
        <v>0</v>
      </c>
      <c r="F1129" s="2">
        <v>0</v>
      </c>
      <c r="G1129" s="3">
        <f t="shared" si="38"/>
        <v>323967.41118</v>
      </c>
      <c r="H1129" s="3">
        <f t="shared" si="41"/>
        <v>0.46999999997206032</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204606.59</v>
      </c>
      <c r="D1130" s="2">
        <f>BILANCA!E125</f>
        <v>61285.59</v>
      </c>
      <c r="E1130" s="2">
        <v>0</v>
      </c>
      <c r="F1130" s="2">
        <v>0</v>
      </c>
      <c r="G1130" s="3">
        <f t="shared" si="38"/>
        <v>39261.332399999999</v>
      </c>
      <c r="H1130" s="3">
        <f t="shared" si="41"/>
        <v>0.82000000000698492</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19573.099999999999</v>
      </c>
      <c r="D1131" s="2">
        <f>BILANCA!E126</f>
        <v>20641.439999999999</v>
      </c>
      <c r="E1131" s="2">
        <v>0</v>
      </c>
      <c r="F1131" s="2">
        <v>0</v>
      </c>
      <c r="G1131" s="3">
        <f t="shared" si="38"/>
        <v>7363.5735799999993</v>
      </c>
      <c r="H1131" s="3">
        <f t="shared" si="41"/>
        <v>0.53999999999723514</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601213137.92999995</v>
      </c>
      <c r="D1140" s="2">
        <f>BILANCA!E135</f>
        <v>604679781.40999997</v>
      </c>
      <c r="E1140" s="2">
        <v>0</v>
      </c>
      <c r="F1140" s="2">
        <v>0</v>
      </c>
      <c r="G1140" s="3">
        <f t="shared" si="38"/>
        <v>235374451.09749997</v>
      </c>
      <c r="H1140" s="3">
        <f t="shared" si="41"/>
        <v>0.48000001907348633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605365532.90999997</v>
      </c>
      <c r="D1141" s="2">
        <f>BILANCA!E136</f>
        <v>608832176.38999999</v>
      </c>
      <c r="E1141" s="2">
        <v>0</v>
      </c>
      <c r="F1141" s="2">
        <v>0</v>
      </c>
      <c r="G1141" s="3">
        <f t="shared" si="38"/>
        <v>238816915.02538997</v>
      </c>
      <c r="H1141" s="3">
        <f t="shared" si="41"/>
        <v>0.48000001907348633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23740.65</v>
      </c>
      <c r="D1142" s="2">
        <f>BILANCA!E137</f>
        <v>21175.65</v>
      </c>
      <c r="E1142" s="2">
        <v>0</v>
      </c>
      <c r="F1142" s="2">
        <v>0</v>
      </c>
      <c r="G1142" s="3">
        <f t="shared" si="38"/>
        <v>8724.1373999999996</v>
      </c>
      <c r="H1142" s="3">
        <f t="shared" si="41"/>
        <v>0.69999999999708962</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600792012.20000005</v>
      </c>
      <c r="D1145" s="2">
        <f>BILANCA!E140</f>
        <v>604065697.78999996</v>
      </c>
      <c r="E1145" s="2">
        <v>0</v>
      </c>
      <c r="F1145" s="2">
        <v>0</v>
      </c>
      <c r="G1145" s="3">
        <f t="shared" si="38"/>
        <v>244204660.0503</v>
      </c>
      <c r="H1145" s="3">
        <f t="shared" si="41"/>
        <v>0.41000008583068848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358932.02</v>
      </c>
      <c r="D1146" s="2">
        <f>BILANCA!E141</f>
        <v>306022.46999999997</v>
      </c>
      <c r="E1146" s="2">
        <v>0</v>
      </c>
      <c r="F1146" s="2">
        <v>0</v>
      </c>
      <c r="G1146" s="3">
        <f t="shared" si="38"/>
        <v>132052.86655999999</v>
      </c>
      <c r="H1146" s="3">
        <f t="shared" si="41"/>
        <v>0.48999999999068677</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4190848.04</v>
      </c>
      <c r="D1147" s="2">
        <f>BILANCA!E142</f>
        <v>4439280.4800000004</v>
      </c>
      <c r="E1147" s="2">
        <v>0</v>
      </c>
      <c r="F1147" s="2">
        <v>0</v>
      </c>
      <c r="G1147" s="3">
        <f t="shared" si="38"/>
        <v>1790509.0330000003</v>
      </c>
      <c r="H1147" s="3">
        <f t="shared" si="41"/>
        <v>0.52000000048428774</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4152394.98</v>
      </c>
      <c r="D1151" s="2">
        <f>BILANCA!E146</f>
        <v>4152394.98</v>
      </c>
      <c r="E1151" s="2">
        <v>0</v>
      </c>
      <c r="F1151" s="2">
        <v>0</v>
      </c>
      <c r="G1151" s="3">
        <f t="shared" si="38"/>
        <v>1756463.0765399998</v>
      </c>
      <c r="H1151" s="3">
        <f t="shared" si="41"/>
        <v>4.0000000037252903E-2</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86933272.75</v>
      </c>
      <c r="D1152" s="2">
        <f>BILANCA!E147</f>
        <v>120820215.66999999</v>
      </c>
      <c r="E1152" s="2">
        <v>0</v>
      </c>
      <c r="F1152" s="2">
        <v>0</v>
      </c>
      <c r="G1152" s="3">
        <f t="shared" si="38"/>
        <v>46657465.980779991</v>
      </c>
      <c r="H1152" s="3">
        <f t="shared" si="41"/>
        <v>0.58000001311302185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24026399.690000001</v>
      </c>
      <c r="D1153" s="2">
        <f>BILANCA!E148</f>
        <v>22928699.010000002</v>
      </c>
      <c r="E1153" s="2">
        <v>0</v>
      </c>
      <c r="F1153" s="2">
        <v>0</v>
      </c>
      <c r="G1153" s="3">
        <f t="shared" si="38"/>
        <v>9993383.0725299995</v>
      </c>
      <c r="H1153" s="3">
        <f t="shared" si="41"/>
        <v>0.32000000029802322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839691.12</v>
      </c>
      <c r="D1155" s="2">
        <f>BILANCA!E150</f>
        <v>39512996.640000001</v>
      </c>
      <c r="E1155" s="2">
        <v>0</v>
      </c>
      <c r="F1155" s="2">
        <v>0</v>
      </c>
      <c r="G1155" s="3">
        <f t="shared" si="38"/>
        <v>11580524.238</v>
      </c>
      <c r="H1155" s="3">
        <f t="shared" si="41"/>
        <v>0.47999999939929694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7708.12</v>
      </c>
      <c r="E1156" s="2">
        <v>0</v>
      </c>
      <c r="F1156" s="2">
        <v>0</v>
      </c>
      <c r="G1156" s="3">
        <f t="shared" si="38"/>
        <v>2250.7710399999996</v>
      </c>
      <c r="H1156" s="3">
        <f t="shared" si="41"/>
        <v>0.11999999999989086</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179270.12</v>
      </c>
      <c r="D1157" s="2">
        <f>BILANCA!E152</f>
        <v>109677.39</v>
      </c>
      <c r="E1157" s="2">
        <v>0</v>
      </c>
      <c r="F1157" s="2">
        <v>0</v>
      </c>
      <c r="G1157" s="3">
        <f t="shared" si="38"/>
        <v>58597.8603</v>
      </c>
      <c r="H1157" s="3">
        <f t="shared" si="41"/>
        <v>0.50999999999476131</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188230.82</v>
      </c>
      <c r="E1158" s="2">
        <v>0</v>
      </c>
      <c r="F1158" s="2">
        <v>0</v>
      </c>
      <c r="G1158" s="3">
        <f t="shared" si="38"/>
        <v>55716.322719999996</v>
      </c>
      <c r="H1158" s="3">
        <f t="shared" si="41"/>
        <v>0.17999999999301508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26510.080000000002</v>
      </c>
      <c r="E1159" s="2">
        <v>0</v>
      </c>
      <c r="F1159" s="2">
        <v>0</v>
      </c>
      <c r="G1159" s="3">
        <f t="shared" si="38"/>
        <v>7900.0038400000003</v>
      </c>
      <c r="H1159" s="3">
        <f t="shared" si="41"/>
        <v>8.000000000174623E-2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654757.98</v>
      </c>
      <c r="D1161" s="2">
        <f>BILANCA!E156</f>
        <v>31252144.68</v>
      </c>
      <c r="E1161" s="2">
        <v>0</v>
      </c>
      <c r="F1161" s="2">
        <v>0</v>
      </c>
      <c r="G1161" s="3">
        <f t="shared" si="38"/>
        <v>9537016.1483399998</v>
      </c>
      <c r="H1161" s="3">
        <f t="shared" si="41"/>
        <v>0.34000000031664968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5663.02</v>
      </c>
      <c r="D1163" s="2">
        <f>BILANCA!E158</f>
        <v>7928725.5499999998</v>
      </c>
      <c r="E1163" s="2">
        <v>0</v>
      </c>
      <c r="F1163" s="2">
        <v>0</v>
      </c>
      <c r="G1163" s="3">
        <f t="shared" si="38"/>
        <v>2427056.4603599999</v>
      </c>
      <c r="H1163" s="3">
        <f t="shared" si="41"/>
        <v>0.47000000018670107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59784822.840000004</v>
      </c>
      <c r="D1164" s="2">
        <f>BILANCA!E159</f>
        <v>58119686.350000001</v>
      </c>
      <c r="E1164" s="2">
        <v>0</v>
      </c>
      <c r="F1164" s="2">
        <v>0</v>
      </c>
      <c r="G1164" s="3">
        <f t="shared" si="38"/>
        <v>27107726.113160003</v>
      </c>
      <c r="H1164" s="3">
        <f t="shared" si="41"/>
        <v>0.50999999791383743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144027852.27000001</v>
      </c>
      <c r="D1165" s="2">
        <f>BILANCA!E160</f>
        <v>143148242.21000001</v>
      </c>
      <c r="E1165" s="2">
        <v>0</v>
      </c>
      <c r="F1165" s="2">
        <v>0</v>
      </c>
      <c r="G1165" s="3">
        <f t="shared" si="38"/>
        <v>66700272.186950006</v>
      </c>
      <c r="H1165" s="3">
        <f t="shared" si="41"/>
        <v>0.48000001907348633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9777023.7300000004</v>
      </c>
      <c r="D1166" s="2">
        <f>BILANCA!E161</f>
        <v>9569436.1500000004</v>
      </c>
      <c r="E1166" s="2">
        <v>0</v>
      </c>
      <c r="F1166" s="2">
        <v>0</v>
      </c>
      <c r="G1166" s="3">
        <f t="shared" si="38"/>
        <v>4510879.7806800008</v>
      </c>
      <c r="H1166" s="3">
        <f t="shared" si="41"/>
        <v>0.41999999992549419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26591168.140000001</v>
      </c>
      <c r="D1167" s="2">
        <f>BILANCA!E162</f>
        <v>28782389.02</v>
      </c>
      <c r="E1167" s="2">
        <v>0</v>
      </c>
      <c r="F1167" s="2">
        <v>0</v>
      </c>
      <c r="G1167" s="3">
        <f t="shared" si="38"/>
        <v>13212483.55026</v>
      </c>
      <c r="H1167" s="3">
        <f t="shared" si="41"/>
        <v>0.16000000014901161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293280.51</v>
      </c>
      <c r="D1168" s="2">
        <f>BILANCA!E163</f>
        <v>333196.62</v>
      </c>
      <c r="E1168" s="2">
        <v>0</v>
      </c>
      <c r="F1168" s="2">
        <v>0</v>
      </c>
      <c r="G1168" s="3">
        <f t="shared" si="38"/>
        <v>151628.45250000001</v>
      </c>
      <c r="H1168" s="3">
        <f t="shared" si="41"/>
        <v>0.86999999999534339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178406965.55000001</v>
      </c>
      <c r="D1169" s="2">
        <f>BILANCA!E164</f>
        <v>181574430.33000001</v>
      </c>
      <c r="E1169" s="2">
        <v>0</v>
      </c>
      <c r="F1169" s="2">
        <v>0</v>
      </c>
      <c r="G1169" s="3">
        <f t="shared" si="38"/>
        <v>86107376.367390007</v>
      </c>
      <c r="H1169" s="3">
        <f t="shared" si="41"/>
        <v>0.7800000011920929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5175983.09</v>
      </c>
      <c r="D1170" s="2">
        <f>BILANCA!E165</f>
        <v>8266825.3800000027</v>
      </c>
      <c r="E1170" s="2">
        <v>0</v>
      </c>
      <c r="F1170" s="2">
        <v>0</v>
      </c>
      <c r="G1170" s="3">
        <f t="shared" si="38"/>
        <v>3473541.4160000011</v>
      </c>
      <c r="H1170" s="3">
        <f t="shared" si="41"/>
        <v>0.4700000025331974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20062458.359999999</v>
      </c>
      <c r="D1171" s="2">
        <f>BILANCA!E166</f>
        <v>23089791.670000002</v>
      </c>
      <c r="E1171" s="2">
        <v>0</v>
      </c>
      <c r="F1171" s="2">
        <v>0</v>
      </c>
      <c r="G1171" s="3">
        <f t="shared" si="38"/>
        <v>10664968.7137</v>
      </c>
      <c r="H1171" s="3">
        <f t="shared" si="41"/>
        <v>0.68999999761581421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1548092.94</v>
      </c>
      <c r="D1172" s="2">
        <f>BILANCA!E167</f>
        <v>1822921.01</v>
      </c>
      <c r="E1172" s="2">
        <v>0</v>
      </c>
      <c r="F1172" s="2">
        <v>0</v>
      </c>
      <c r="G1172" s="3">
        <f t="shared" si="38"/>
        <v>841417.46351999999</v>
      </c>
      <c r="H1172" s="3">
        <f t="shared" si="41"/>
        <v>7.000000006519258E-2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16434568.210000001</v>
      </c>
      <c r="D1175" s="2">
        <f>BILANCA!E170</f>
        <v>16645887.300000001</v>
      </c>
      <c r="E1175" s="2">
        <v>0</v>
      </c>
      <c r="F1175" s="2">
        <v>0</v>
      </c>
      <c r="G1175" s="3">
        <f t="shared" si="38"/>
        <v>8204846.5636500008</v>
      </c>
      <c r="H1175" s="3">
        <f t="shared" si="41"/>
        <v>0.51000000163912773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32641611</v>
      </c>
      <c r="D1176" s="2">
        <f>BILANCA!E171</f>
        <v>1450767.65</v>
      </c>
      <c r="E1176" s="2">
        <v>0</v>
      </c>
      <c r="F1176" s="2">
        <v>0</v>
      </c>
      <c r="G1176" s="3">
        <f t="shared" si="38"/>
        <v>5900162.2857999997</v>
      </c>
      <c r="H1176" s="3">
        <f t="shared" si="41"/>
        <v>0.35000000009313226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2246224.0299999998</v>
      </c>
      <c r="D1177" s="2">
        <f>BILANCA!E172</f>
        <v>1223579.51</v>
      </c>
      <c r="E1177" s="2">
        <v>0</v>
      </c>
      <c r="F1177" s="2">
        <v>0</v>
      </c>
      <c r="G1177" s="3">
        <f t="shared" si="38"/>
        <v>783794.96934999991</v>
      </c>
      <c r="H1177" s="3">
        <f t="shared" si="41"/>
        <v>0.51999999978579581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170716.71</v>
      </c>
      <c r="D1178" s="2">
        <f>BILANCA!E173</f>
        <v>227188.14</v>
      </c>
      <c r="E1178" s="2">
        <v>0</v>
      </c>
      <c r="F1178" s="2">
        <v>0</v>
      </c>
      <c r="G1178" s="3">
        <f t="shared" si="38"/>
        <v>105015.62232000001</v>
      </c>
      <c r="H1178" s="3">
        <f t="shared" si="41"/>
        <v>0.43000000002211891</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30224670.260000002</v>
      </c>
      <c r="D1179" s="2">
        <f>BILANCA!E174</f>
        <v>0</v>
      </c>
      <c r="E1179" s="2">
        <v>0</v>
      </c>
      <c r="F1179" s="2">
        <v>0</v>
      </c>
      <c r="G1179" s="3">
        <f t="shared" si="38"/>
        <v>5107969.2739400007</v>
      </c>
      <c r="H1179" s="3">
        <f t="shared" si="41"/>
        <v>0.26000000163912773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4289282709.1899996</v>
      </c>
      <c r="D1180" s="2">
        <f>BILANCA!E176</f>
        <v>4917369654.7399998</v>
      </c>
      <c r="E1180" s="2">
        <v>0</v>
      </c>
      <c r="F1180" s="2">
        <v>0</v>
      </c>
      <c r="G1180" s="3">
        <f t="shared" si="38"/>
        <v>2401083743.1739001</v>
      </c>
      <c r="H1180" s="3">
        <f t="shared" si="41"/>
        <v>0.44999980926513672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454374942.70000005</v>
      </c>
      <c r="D1181" s="2">
        <f>BILANCA!E177</f>
        <v>553228883.65999985</v>
      </c>
      <c r="E1181" s="2">
        <v>0</v>
      </c>
      <c r="F1181" s="2">
        <v>0</v>
      </c>
      <c r="G1181" s="3">
        <f t="shared" si="38"/>
        <v>266902393.41341996</v>
      </c>
      <c r="H1181" s="3">
        <f t="shared" si="41"/>
        <v>0.6400001049041748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187179241.42000005</v>
      </c>
      <c r="D1182" s="2">
        <f>BILANCA!E178</f>
        <v>214127973.46999997</v>
      </c>
      <c r="E1182" s="2">
        <v>0</v>
      </c>
      <c r="F1182" s="2">
        <v>0</v>
      </c>
      <c r="G1182" s="3">
        <f t="shared" si="38"/>
        <v>105854852.39791998</v>
      </c>
      <c r="H1182" s="3">
        <f t="shared" si="41"/>
        <v>0.89000001549720764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83514054.180000007</v>
      </c>
      <c r="D1183" s="2">
        <f>BILANCA!E179</f>
        <v>95013482.799999997</v>
      </c>
      <c r="E1183" s="2">
        <v>0</v>
      </c>
      <c r="F1183" s="2">
        <v>0</v>
      </c>
      <c r="G1183" s="3">
        <f t="shared" si="38"/>
        <v>47322596.421939999</v>
      </c>
      <c r="H1183" s="3">
        <f t="shared" si="41"/>
        <v>0.38000001013278961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66111300.210000001</v>
      </c>
      <c r="D1184" s="2">
        <f>BILANCA!E180</f>
        <v>79158891.659999996</v>
      </c>
      <c r="E1184" s="2">
        <v>0</v>
      </c>
      <c r="F1184" s="2">
        <v>0</v>
      </c>
      <c r="G1184" s="3">
        <f t="shared" si="38"/>
        <v>39050660.534219995</v>
      </c>
      <c r="H1184" s="3">
        <f t="shared" si="41"/>
        <v>0.55000000447034836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366870.02999999997</v>
      </c>
      <c r="D1185" s="2">
        <f>BILANCA!E181</f>
        <v>258590.52</v>
      </c>
      <c r="E1185" s="2">
        <v>0</v>
      </c>
      <c r="F1185" s="2">
        <v>0</v>
      </c>
      <c r="G1185" s="3">
        <f t="shared" si="38"/>
        <v>154708.93724999996</v>
      </c>
      <c r="H1185" s="3">
        <f t="shared" si="41"/>
        <v>0.5099999999802094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424.94</v>
      </c>
      <c r="D1186" s="2">
        <f>BILANCA!E182</f>
        <v>633.77</v>
      </c>
      <c r="E1186" s="2">
        <v>0</v>
      </c>
      <c r="F1186" s="2">
        <v>0</v>
      </c>
      <c r="G1186" s="3">
        <f t="shared" si="38"/>
        <v>297.87647999999996</v>
      </c>
      <c r="H1186" s="3">
        <f t="shared" si="41"/>
        <v>0.29000000000002046</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1135.72</v>
      </c>
      <c r="D1187" s="2">
        <f>BILANCA!E183</f>
        <v>1060.6400000000001</v>
      </c>
      <c r="E1187" s="2">
        <v>0</v>
      </c>
      <c r="F1187" s="2">
        <v>0</v>
      </c>
      <c r="G1187" s="3">
        <f t="shared" si="38"/>
        <v>576.48900000000003</v>
      </c>
      <c r="H1187" s="3">
        <f t="shared" si="41"/>
        <v>0.63999999999987267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365309.37</v>
      </c>
      <c r="D1188" s="2">
        <f>BILANCA!E184</f>
        <v>256896.11</v>
      </c>
      <c r="E1188" s="2">
        <v>0</v>
      </c>
      <c r="F1188" s="2">
        <v>0</v>
      </c>
      <c r="G1188" s="3">
        <f t="shared" si="38"/>
        <v>156480.08301999999</v>
      </c>
      <c r="H1188" s="3">
        <f t="shared" si="41"/>
        <v>0.47999999998137355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3877137.24</v>
      </c>
      <c r="D1189" s="2">
        <f>BILANCA!E185</f>
        <v>16084639.42</v>
      </c>
      <c r="E1189" s="2">
        <v>0</v>
      </c>
      <c r="F1189" s="2">
        <v>0</v>
      </c>
      <c r="G1189" s="3">
        <f t="shared" si="38"/>
        <v>6452308.4783199998</v>
      </c>
      <c r="H1189" s="3">
        <f t="shared" si="41"/>
        <v>0.66000000014901161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504.77</v>
      </c>
      <c r="D1190" s="2">
        <f>BILANCA!E186</f>
        <v>38677.68</v>
      </c>
      <c r="E1190" s="2">
        <v>0</v>
      </c>
      <c r="F1190" s="2">
        <v>0</v>
      </c>
      <c r="G1190" s="3">
        <f>B1190/1000*C1190+B1190/500*D1190</f>
        <v>14014.823399999999</v>
      </c>
      <c r="H1190" s="3">
        <f>ABS(C1190-ROUND(C1190,0))+ABS(D1190-ROUND(D1190,0))</f>
        <v>0.54999999999972715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30993.05</v>
      </c>
      <c r="E1194" s="2">
        <v>0</v>
      </c>
      <c r="F1194" s="2">
        <v>0</v>
      </c>
      <c r="G1194" s="3">
        <f t="shared" si="42"/>
        <v>11405.4424</v>
      </c>
      <c r="H1194" s="3">
        <f t="shared" si="43"/>
        <v>4.9999999999272404E-2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504.77</v>
      </c>
      <c r="D1195" s="2">
        <f>BILANCA!E191</f>
        <v>504.77</v>
      </c>
      <c r="E1195" s="2">
        <v>0</v>
      </c>
      <c r="F1195" s="2">
        <v>0</v>
      </c>
      <c r="G1195" s="3">
        <f t="shared" si="42"/>
        <v>280.14734999999996</v>
      </c>
      <c r="H1195" s="3">
        <f t="shared" si="43"/>
        <v>0.46000000000003638</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56.15</v>
      </c>
      <c r="E1196" s="2">
        <v>0</v>
      </c>
      <c r="F1196" s="2">
        <v>0</v>
      </c>
      <c r="G1196" s="3">
        <f t="shared" si="42"/>
        <v>20.887799999999999</v>
      </c>
      <c r="H1196" s="3">
        <f t="shared" si="43"/>
        <v>0.14999999999999858</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7123.71</v>
      </c>
      <c r="E1197" s="2">
        <v>0</v>
      </c>
      <c r="F1197" s="2">
        <v>0</v>
      </c>
      <c r="G1197" s="3">
        <f t="shared" si="42"/>
        <v>2664.2675399999998</v>
      </c>
      <c r="H1197" s="3">
        <f t="shared" si="43"/>
        <v>0.28999999999996362</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4302451.4800000004</v>
      </c>
      <c r="D1198" s="2">
        <f>BILANCA!E194</f>
        <v>5453294.9000000004</v>
      </c>
      <c r="E1198" s="2">
        <v>0</v>
      </c>
      <c r="F1198" s="2">
        <v>0</v>
      </c>
      <c r="G1198" s="3">
        <f t="shared" si="38"/>
        <v>2859299.7606400005</v>
      </c>
      <c r="H1198" s="3">
        <f t="shared" si="41"/>
        <v>0.58000000007450581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1094054</v>
      </c>
      <c r="D1199" s="2">
        <f>BILANCA!E195</f>
        <v>5966614.2699999996</v>
      </c>
      <c r="E1199" s="2">
        <v>0</v>
      </c>
      <c r="F1199" s="2">
        <v>0</v>
      </c>
      <c r="G1199" s="3">
        <f t="shared" si="38"/>
        <v>2462156.4000599999</v>
      </c>
      <c r="H1199" s="3">
        <f t="shared" si="41"/>
        <v>0.26999999955296516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27912869.510000002</v>
      </c>
      <c r="D1200" s="2">
        <f>BILANCA!E196</f>
        <v>12153782.220000001</v>
      </c>
      <c r="E1200" s="2">
        <v>0</v>
      </c>
      <c r="F1200" s="2">
        <v>0</v>
      </c>
      <c r="G1200" s="3">
        <f t="shared" si="38"/>
        <v>9921882.4505000003</v>
      </c>
      <c r="H1200" s="3">
        <f t="shared" si="41"/>
        <v>0.70999999903142452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22735500.59</v>
      </c>
      <c r="D1201" s="2">
        <f>BILANCA!E197</f>
        <v>36944825.509999998</v>
      </c>
      <c r="E1201" s="2">
        <v>0</v>
      </c>
      <c r="F1201" s="2">
        <v>0</v>
      </c>
      <c r="G1201" s="3">
        <f t="shared" si="38"/>
        <v>18455403.957510002</v>
      </c>
      <c r="H1201" s="3">
        <f t="shared" si="41"/>
        <v>0.90000000223517418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425405.97</v>
      </c>
      <c r="D1202" s="2">
        <f>BILANCA!E198</f>
        <v>118523.46</v>
      </c>
      <c r="E1202" s="2">
        <v>0</v>
      </c>
      <c r="F1202" s="2">
        <v>0</v>
      </c>
      <c r="G1202" s="3">
        <f t="shared" ref="G1202:G1206" si="44">B1202/1000*C1202+B1202/500*D1202</f>
        <v>127190.95487999999</v>
      </c>
      <c r="H1202" s="3">
        <f t="shared" ref="H1202:H1206" si="45">ABS(C1202-ROUND(C1202,0))+ABS(D1202-ROUND(D1202,0))</f>
        <v>0.49000000003434252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17353207.210000001</v>
      </c>
      <c r="D1203" s="2">
        <f>BILANCA!E199</f>
        <v>25805754.059999999</v>
      </c>
      <c r="E1203" s="2">
        <v>0</v>
      </c>
      <c r="F1203" s="2">
        <v>0</v>
      </c>
      <c r="G1203" s="3">
        <f t="shared" si="44"/>
        <v>13310190.05869</v>
      </c>
      <c r="H1203" s="3">
        <f t="shared" si="45"/>
        <v>0.26999999955296516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33721.339999999997</v>
      </c>
      <c r="E1204" s="2">
        <v>0</v>
      </c>
      <c r="F1204" s="2">
        <v>0</v>
      </c>
      <c r="G1204" s="3">
        <f t="shared" si="44"/>
        <v>13083.879919999999</v>
      </c>
      <c r="H1204" s="3">
        <f t="shared" si="45"/>
        <v>0.33999999999650754</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4956887.41</v>
      </c>
      <c r="D1206" s="2">
        <f>BILANCA!E202</f>
        <v>10986826.65</v>
      </c>
      <c r="E1206" s="2">
        <v>0</v>
      </c>
      <c r="F1206" s="2">
        <v>0</v>
      </c>
      <c r="G1206" s="3">
        <f t="shared" si="44"/>
        <v>5278385.9791600006</v>
      </c>
      <c r="H1206" s="3">
        <f t="shared" si="45"/>
        <v>0.75999999977648258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219822818.94</v>
      </c>
      <c r="D1223" s="2">
        <f>BILANCA!E219</f>
        <v>247447295.01999998</v>
      </c>
      <c r="E1223" s="2">
        <v>0</v>
      </c>
      <c r="F1223" s="2">
        <v>0</v>
      </c>
      <c r="G1223" s="3">
        <f t="shared" si="38"/>
        <v>152234808.11273998</v>
      </c>
      <c r="H1223" s="3">
        <f t="shared" si="41"/>
        <v>7.9999983310699463E-2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179795690.34999999</v>
      </c>
      <c r="D1224" s="2">
        <f>BILANCA!E220</f>
        <v>142159283.63</v>
      </c>
      <c r="E1224" s="2">
        <v>0</v>
      </c>
      <c r="F1224" s="2">
        <v>0</v>
      </c>
      <c r="G1224" s="3">
        <f t="shared" si="38"/>
        <v>99320451.128539994</v>
      </c>
      <c r="H1224" s="3">
        <f t="shared" si="41"/>
        <v>0.7199999988079071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7876400.6900000004</v>
      </c>
      <c r="D1225" s="2">
        <f>BILANCA!E221</f>
        <v>7175177.21</v>
      </c>
      <c r="E1225" s="2">
        <v>0</v>
      </c>
      <c r="F1225" s="2">
        <v>0</v>
      </c>
      <c r="G1225" s="3">
        <f t="shared" si="38"/>
        <v>4778752.3486500001</v>
      </c>
      <c r="H1225" s="3">
        <f t="shared" si="41"/>
        <v>0.51999999955296516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18303.39</v>
      </c>
      <c r="D1228" s="2">
        <f>BILANCA!E224</f>
        <v>14652.19</v>
      </c>
      <c r="E1228" s="2">
        <v>0</v>
      </c>
      <c r="F1228" s="2">
        <v>0</v>
      </c>
      <c r="G1228" s="3">
        <f t="shared" si="38"/>
        <v>10378.49386</v>
      </c>
      <c r="H1228" s="3">
        <f t="shared" si="41"/>
        <v>0.57999999999992724</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169613803.63999999</v>
      </c>
      <c r="D1229" s="2">
        <f>BILANCA!E225</f>
        <v>134693613.71000001</v>
      </c>
      <c r="E1229" s="2">
        <v>0</v>
      </c>
      <c r="F1229" s="2">
        <v>0</v>
      </c>
      <c r="G1229" s="3">
        <f t="shared" si="38"/>
        <v>96141225.802139997</v>
      </c>
      <c r="H1229" s="3">
        <f t="shared" si="41"/>
        <v>0.65000000596046448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149914.39000000001</v>
      </c>
      <c r="D1230" s="2">
        <f>BILANCA!E226</f>
        <v>80506.210000000006</v>
      </c>
      <c r="E1230" s="2">
        <v>0</v>
      </c>
      <c r="F1230" s="2">
        <v>0</v>
      </c>
      <c r="G1230" s="3">
        <f t="shared" si="38"/>
        <v>68403.898199999996</v>
      </c>
      <c r="H1230" s="3">
        <f t="shared" si="41"/>
        <v>0.60000000002037268</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2130489.59</v>
      </c>
      <c r="D1231" s="2">
        <f>BILANCA!E227</f>
        <v>93718.17</v>
      </c>
      <c r="E1231" s="2">
        <v>0</v>
      </c>
      <c r="F1231" s="2">
        <v>0</v>
      </c>
      <c r="G1231" s="3">
        <f t="shared" si="38"/>
        <v>512261.63052999997</v>
      </c>
      <c r="H1231" s="3">
        <f t="shared" si="41"/>
        <v>0.58000000014726538</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6778.65</v>
      </c>
      <c r="D1232" s="2">
        <f>BILANCA!E228</f>
        <v>101616.14</v>
      </c>
      <c r="E1232" s="2">
        <v>0</v>
      </c>
      <c r="F1232" s="2">
        <v>0</v>
      </c>
      <c r="G1232" s="3">
        <f t="shared" si="38"/>
        <v>46622.426460000002</v>
      </c>
      <c r="H1232" s="3">
        <f t="shared" si="41"/>
        <v>0.48999999999978172</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40027128.590000004</v>
      </c>
      <c r="D1241" s="2">
        <f>BILANCA!E237</f>
        <v>105288011.39</v>
      </c>
      <c r="E1241" s="2">
        <v>0</v>
      </c>
      <c r="F1241" s="2">
        <v>0</v>
      </c>
      <c r="G1241" s="3">
        <f t="shared" si="38"/>
        <v>57889327.966470003</v>
      </c>
      <c r="H1241" s="3">
        <f t="shared" si="41"/>
        <v>0.79999999701976776</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40027128.590000004</v>
      </c>
      <c r="D1242" s="2">
        <f>BILANCA!E238</f>
        <v>105288011.39</v>
      </c>
      <c r="E1242" s="2">
        <v>0</v>
      </c>
      <c r="F1242" s="2">
        <v>0</v>
      </c>
      <c r="G1242" s="3">
        <f t="shared" si="38"/>
        <v>58139931.117840007</v>
      </c>
      <c r="H1242" s="3">
        <f t="shared" si="41"/>
        <v>0.79999999701976776</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22325067.859999999</v>
      </c>
      <c r="D1251" s="2">
        <f>BILANCA!E247</f>
        <v>51972972.369999997</v>
      </c>
      <c r="E1251" s="2">
        <v>0</v>
      </c>
      <c r="F1251" s="2">
        <v>0</v>
      </c>
      <c r="G1251" s="3">
        <f>B1251/1000*C1251+B1251/500*D1251</f>
        <v>30431314.036599994</v>
      </c>
      <c r="H1251" s="3">
        <f>ABS(C1251-ROUND(C1251,0))+ABS(D1251-ROUND(D1251,0))</f>
        <v>0.50999999791383743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2312313.89</v>
      </c>
      <c r="D1252" s="2">
        <f>BILANCA!E248</f>
        <v>2735817.29</v>
      </c>
      <c r="E1252" s="2">
        <v>0</v>
      </c>
      <c r="F1252" s="2">
        <v>0</v>
      </c>
      <c r="G1252" s="3">
        <f t="shared" si="38"/>
        <v>1883715.5297399999</v>
      </c>
      <c r="H1252" s="3">
        <f t="shared" si="41"/>
        <v>0.39999999990686774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1049765.53</v>
      </c>
      <c r="D1253" s="2">
        <f>BILANCA!E249</f>
        <v>1190840.2</v>
      </c>
      <c r="E1253" s="2">
        <v>0</v>
      </c>
      <c r="F1253" s="2">
        <v>0</v>
      </c>
      <c r="G1253" s="3">
        <f t="shared" si="38"/>
        <v>833841.36098999996</v>
      </c>
      <c r="H1253" s="3">
        <f t="shared" si="41"/>
        <v>0.66999999992549419</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1262548.3600000001</v>
      </c>
      <c r="D1254" s="2">
        <f>BILANCA!E250</f>
        <v>1544977.09</v>
      </c>
      <c r="E1254" s="2">
        <v>0</v>
      </c>
      <c r="F1254" s="2">
        <v>0</v>
      </c>
      <c r="G1254" s="3">
        <f t="shared" si="38"/>
        <v>1062010.6197600001</v>
      </c>
      <c r="H1254" s="3">
        <f t="shared" si="41"/>
        <v>0.45000000018626451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3834907766.4899998</v>
      </c>
      <c r="D1255" s="2">
        <f>BILANCA!E251</f>
        <v>4364140771.0799999</v>
      </c>
      <c r="E1255" s="2">
        <v>0</v>
      </c>
      <c r="F1255" s="2">
        <v>0</v>
      </c>
      <c r="G1255" s="3">
        <f t="shared" si="38"/>
        <v>3077981380.6192498</v>
      </c>
      <c r="H1255" s="3">
        <f t="shared" si="41"/>
        <v>0.56999969482421875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3627917243.8000002</v>
      </c>
      <c r="D1256" s="2">
        <f>BILANCA!E252</f>
        <v>4172527890.5599999</v>
      </c>
      <c r="E1256" s="2">
        <v>0</v>
      </c>
      <c r="F1256" s="2">
        <v>0</v>
      </c>
      <c r="G1256" s="3">
        <f t="shared" si="38"/>
        <v>2945351364.1303201</v>
      </c>
      <c r="H1256" s="3">
        <f t="shared" si="41"/>
        <v>0.6399998664855957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3857221372.1100001</v>
      </c>
      <c r="D1257" s="2">
        <f>BILANCA!E253</f>
        <v>4429617000.8699999</v>
      </c>
      <c r="E1257" s="2">
        <v>0</v>
      </c>
      <c r="F1257" s="2">
        <v>0</v>
      </c>
      <c r="G1257" s="3">
        <f t="shared" si="38"/>
        <v>3140964477.34095</v>
      </c>
      <c r="H1257" s="3">
        <f t="shared" si="41"/>
        <v>0.24000024795532227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229304128.31</v>
      </c>
      <c r="D1258" s="2">
        <f>BILANCA!E254</f>
        <v>257089110.31</v>
      </c>
      <c r="E1258" s="2">
        <v>0</v>
      </c>
      <c r="F1258" s="2">
        <v>0</v>
      </c>
      <c r="G1258" s="3">
        <f t="shared" si="38"/>
        <v>184383622.53464001</v>
      </c>
      <c r="H1258" s="3">
        <f t="shared" si="41"/>
        <v>0.62000000476837158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118177390.01999998</v>
      </c>
      <c r="D1259" s="2">
        <f>BILANCA!E255</f>
        <v>65809135.50999999</v>
      </c>
      <c r="E1259" s="2">
        <v>0</v>
      </c>
      <c r="F1259" s="2">
        <v>0</v>
      </c>
      <c r="G1259" s="3">
        <f t="shared" si="38"/>
        <v>62199119.59895999</v>
      </c>
      <c r="H1259" s="3">
        <f t="shared" si="41"/>
        <v>0.50999999046325684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1322444935.4400001</v>
      </c>
      <c r="D1260" s="2">
        <f>BILANCA!E256</f>
        <v>1578870671.05</v>
      </c>
      <c r="E1260" s="2">
        <v>0</v>
      </c>
      <c r="F1260" s="2">
        <v>0</v>
      </c>
      <c r="G1260" s="3">
        <f t="shared" si="38"/>
        <v>1120046569.385</v>
      </c>
      <c r="H1260" s="3">
        <f t="shared" si="41"/>
        <v>0.49000000953674316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1187736294.47</v>
      </c>
      <c r="D1261" s="2">
        <f>BILANCA!E257</f>
        <v>1442108482.6199999</v>
      </c>
      <c r="E1261" s="2">
        <v>0</v>
      </c>
      <c r="F1261" s="2">
        <v>0</v>
      </c>
      <c r="G1261" s="3">
        <f t="shared" si="38"/>
        <v>1022060268.18721</v>
      </c>
      <c r="H1261" s="3">
        <f t="shared" si="41"/>
        <v>0.85000014305114746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134708640.97</v>
      </c>
      <c r="D1263" s="2">
        <f>BILANCA!E259</f>
        <v>136762188.43000001</v>
      </c>
      <c r="E1263" s="2">
        <v>0</v>
      </c>
      <c r="F1263" s="2">
        <v>0</v>
      </c>
      <c r="G1263" s="3">
        <f t="shared" si="38"/>
        <v>103282953.51099001</v>
      </c>
      <c r="H1263" s="3">
        <f t="shared" si="41"/>
        <v>0.46000000834465027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1204267545.4200001</v>
      </c>
      <c r="D1264" s="2">
        <f>BILANCA!E260</f>
        <v>1513061535.54</v>
      </c>
      <c r="E1264" s="2">
        <v>0</v>
      </c>
      <c r="F1264" s="2">
        <v>0</v>
      </c>
      <c r="G1264" s="3">
        <f t="shared" si="38"/>
        <v>1074519216.5910001</v>
      </c>
      <c r="H1264" s="3">
        <f t="shared" si="41"/>
        <v>0.88000011444091797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1204267545.4200001</v>
      </c>
      <c r="D1266" s="2">
        <f>BILANCA!E262</f>
        <v>1513061535.54</v>
      </c>
      <c r="E1266" s="2">
        <v>0</v>
      </c>
      <c r="F1266" s="2">
        <v>0</v>
      </c>
      <c r="G1266" s="3">
        <f t="shared" si="38"/>
        <v>1082979997.8240001</v>
      </c>
      <c r="H1266" s="3">
        <f t="shared" si="41"/>
        <v>0.88000011444091797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57.32</v>
      </c>
      <c r="D1268" s="2">
        <f>BILANCA!E264</f>
        <v>38174.120000000003</v>
      </c>
      <c r="E1268" s="2">
        <v>0</v>
      </c>
      <c r="F1268" s="2">
        <v>0</v>
      </c>
      <c r="G1268" s="3">
        <f>B1268/1000*C1268+B1268/500*D1268</f>
        <v>19712.634480000004</v>
      </c>
      <c r="H1268" s="3">
        <f>ABS(C1268-ROUND(C1268,0))+ABS(D1268-ROUND(D1268,0))</f>
        <v>0.44000000000261963</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0.04</v>
      </c>
      <c r="D1269" s="2">
        <f>BILANCA!E265</f>
        <v>0.08</v>
      </c>
      <c r="E1269" s="2">
        <v>0</v>
      </c>
      <c r="F1269" s="2">
        <v>0</v>
      </c>
      <c r="G1269" s="3">
        <f t="shared" ref="G1269:G1277" si="46">B1269/1000*C1269+B1269/500*D1269</f>
        <v>5.1800000000000006E-2</v>
      </c>
      <c r="H1269" s="3">
        <f t="shared" ref="H1269:H1277" si="47">ABS(C1269-ROUND(C1269,0))+ABS(D1269-ROUND(D1269,0))</f>
        <v>0.12</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57.28</v>
      </c>
      <c r="D1270" s="2">
        <f>BILANCA!E266</f>
        <v>57.28</v>
      </c>
      <c r="E1270" s="2">
        <v>0</v>
      </c>
      <c r="F1270" s="2">
        <v>0</v>
      </c>
      <c r="G1270" s="3">
        <f t="shared" si="46"/>
        <v>44.678400000000003</v>
      </c>
      <c r="H1270" s="3">
        <f t="shared" si="47"/>
        <v>0.56000000000000227</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30993.05</v>
      </c>
      <c r="E1275" s="2">
        <v>0</v>
      </c>
      <c r="F1275" s="2">
        <v>0</v>
      </c>
      <c r="G1275" s="3">
        <f t="shared" si="46"/>
        <v>16426.316500000001</v>
      </c>
      <c r="H1275" s="3">
        <f t="shared" si="47"/>
        <v>4.9999999999272404E-2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7123.71</v>
      </c>
      <c r="E1277" s="2">
        <v>0</v>
      </c>
      <c r="F1277" s="2">
        <v>0</v>
      </c>
      <c r="G1277" s="3">
        <f t="shared" si="46"/>
        <v>3804.0611400000003</v>
      </c>
      <c r="H1277" s="3">
        <f t="shared" si="47"/>
        <v>0.28999999999996362</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83994807.120000005</v>
      </c>
      <c r="D1278" s="2">
        <f>BILANCA!E274</f>
        <v>117932850.32999998</v>
      </c>
      <c r="E1278" s="2">
        <v>0</v>
      </c>
      <c r="F1278" s="2">
        <v>0</v>
      </c>
      <c r="G1278" s="3">
        <f t="shared" si="38"/>
        <v>85722616.085040003</v>
      </c>
      <c r="H1278" s="3">
        <f t="shared" si="41"/>
        <v>0.44999998807907104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8808362.7699999996</v>
      </c>
      <c r="D1279" s="2">
        <f>BILANCA!E275</f>
        <v>8001936.2400000002</v>
      </c>
      <c r="E1279" s="2">
        <v>0</v>
      </c>
      <c r="F1279" s="2">
        <v>0</v>
      </c>
      <c r="G1279" s="3">
        <f t="shared" ref="G1279:G1294" si="48">B1279/1000*C1279+B1279/500*D1279</f>
        <v>6674491.2822500002</v>
      </c>
      <c r="H1279" s="3">
        <f t="shared" ref="H1279:H1294" si="49">ABS(C1279-ROUND(C1279,0))+ABS(D1279-ROUND(D1279,0))</f>
        <v>0.47000000067055225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4276.57</v>
      </c>
      <c r="D1280" s="2">
        <f>BILANCA!E276</f>
        <v>0</v>
      </c>
      <c r="E1280" s="2">
        <v>0</v>
      </c>
      <c r="F1280" s="2">
        <v>0</v>
      </c>
      <c r="G1280" s="3">
        <f t="shared" si="48"/>
        <v>1154.6739</v>
      </c>
      <c r="H1280" s="3">
        <f t="shared" si="49"/>
        <v>0.43000000000029104</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1133261.45</v>
      </c>
      <c r="D1281" s="2">
        <f>BILANCA!E277</f>
        <v>38959857.339999996</v>
      </c>
      <c r="E1281" s="2">
        <v>0</v>
      </c>
      <c r="F1281" s="2">
        <v>0</v>
      </c>
      <c r="G1281" s="3">
        <f t="shared" si="48"/>
        <v>21423356.531229999</v>
      </c>
      <c r="H1281" s="3">
        <f t="shared" si="49"/>
        <v>0.78999999607913196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7708.12</v>
      </c>
      <c r="E1282" s="2">
        <v>0</v>
      </c>
      <c r="F1282" s="2">
        <v>0</v>
      </c>
      <c r="G1282" s="3">
        <f t="shared" si="48"/>
        <v>4193.2172799999998</v>
      </c>
      <c r="H1282" s="3">
        <f t="shared" si="49"/>
        <v>0.11999999999989086</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79797.3</v>
      </c>
      <c r="D1283" s="2">
        <f>BILANCA!E279</f>
        <v>109677.39</v>
      </c>
      <c r="E1283" s="2">
        <v>0</v>
      </c>
      <c r="F1283" s="2">
        <v>0</v>
      </c>
      <c r="G1283" s="3">
        <f t="shared" si="48"/>
        <v>81668.517840000015</v>
      </c>
      <c r="H1283" s="3">
        <f t="shared" si="49"/>
        <v>0.69000000000232831</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46453.93</v>
      </c>
      <c r="D1284" s="2">
        <f>BILANCA!E280</f>
        <v>331083.5</v>
      </c>
      <c r="E1284" s="2">
        <v>0</v>
      </c>
      <c r="F1284" s="2">
        <v>0</v>
      </c>
      <c r="G1284" s="3">
        <f t="shared" si="48"/>
        <v>194162.13482000001</v>
      </c>
      <c r="H1284" s="3">
        <f t="shared" si="49"/>
        <v>0.56999999999970896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4634</v>
      </c>
      <c r="D1285" s="2">
        <f>BILANCA!E281</f>
        <v>26510.080000000002</v>
      </c>
      <c r="E1285" s="2">
        <v>0</v>
      </c>
      <c r="F1285" s="2">
        <v>0</v>
      </c>
      <c r="G1285" s="3">
        <f t="shared" si="48"/>
        <v>15854.894000000002</v>
      </c>
      <c r="H1285" s="3">
        <f t="shared" si="49"/>
        <v>8.000000000174623E-2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48082.61</v>
      </c>
      <c r="E1286" s="2">
        <v>0</v>
      </c>
      <c r="F1286" s="2">
        <v>0</v>
      </c>
      <c r="G1286" s="3">
        <f t="shared" si="48"/>
        <v>26541.600720000002</v>
      </c>
      <c r="H1286" s="3">
        <f t="shared" si="49"/>
        <v>0.38999999999941792</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999970.84</v>
      </c>
      <c r="D1287" s="2">
        <f>BILANCA!E283</f>
        <v>30505445.5</v>
      </c>
      <c r="E1287" s="2">
        <v>0</v>
      </c>
      <c r="F1287" s="2">
        <v>0</v>
      </c>
      <c r="G1287" s="3">
        <f t="shared" si="48"/>
        <v>17177008.729680002</v>
      </c>
      <c r="H1287" s="3">
        <f t="shared" si="49"/>
        <v>0.66000000003259629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2405.38</v>
      </c>
      <c r="D1289" s="2">
        <f>BILANCA!E285</f>
        <v>7931350.1399999997</v>
      </c>
      <c r="E1289" s="2">
        <v>0</v>
      </c>
      <c r="F1289" s="2">
        <v>0</v>
      </c>
      <c r="G1289" s="3">
        <f t="shared" si="48"/>
        <v>4426364.4791400004</v>
      </c>
      <c r="H1289" s="3">
        <f t="shared" si="49"/>
        <v>0.51999999966483301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4314858.68</v>
      </c>
      <c r="D1290" s="2">
        <f>BILANCA!E286</f>
        <v>2841409.48</v>
      </c>
      <c r="E1290" s="2">
        <v>0</v>
      </c>
      <c r="F1290" s="2">
        <v>0</v>
      </c>
      <c r="G1290" s="3">
        <f t="shared" si="48"/>
        <v>2799349.7392000002</v>
      </c>
      <c r="H1290" s="3">
        <f t="shared" si="49"/>
        <v>0.80000000027939677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46679541.509999998</v>
      </c>
      <c r="D1291" s="2">
        <f>BILANCA!E287</f>
        <v>41935845.609999999</v>
      </c>
      <c r="E1291" s="2">
        <v>0</v>
      </c>
      <c r="F1291" s="2">
        <v>0</v>
      </c>
      <c r="G1291" s="3">
        <f t="shared" si="48"/>
        <v>36684896.397129998</v>
      </c>
      <c r="H1291" s="3">
        <f t="shared" si="49"/>
        <v>0.88000000268220901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5735281.3700000001</v>
      </c>
      <c r="D1292" s="2">
        <f>BILANCA!E288</f>
        <v>6274426.04</v>
      </c>
      <c r="E1292" s="2">
        <v>0</v>
      </c>
      <c r="F1292" s="2">
        <v>0</v>
      </c>
      <c r="G1292" s="3">
        <f t="shared" si="48"/>
        <v>5156125.6328999996</v>
      </c>
      <c r="H1292" s="3">
        <f t="shared" si="49"/>
        <v>0.41000000014901161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17275614.649999999</v>
      </c>
      <c r="D1293" s="2">
        <f>BILANCA!E289</f>
        <v>19832365.789999999</v>
      </c>
      <c r="E1293" s="2">
        <v>0</v>
      </c>
      <c r="F1293" s="2">
        <v>0</v>
      </c>
      <c r="G1293" s="3">
        <f t="shared" si="48"/>
        <v>16114117.983089998</v>
      </c>
      <c r="H1293" s="3">
        <f t="shared" si="49"/>
        <v>0.56000000238418579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43610.12</v>
      </c>
      <c r="D1294" s="2">
        <f>BILANCA!E290</f>
        <v>87009.83</v>
      </c>
      <c r="E1294" s="2">
        <v>0</v>
      </c>
      <c r="F1294" s="2">
        <v>0</v>
      </c>
      <c r="G1294" s="3">
        <f t="shared" si="48"/>
        <v>61806.85751999999</v>
      </c>
      <c r="H1294" s="3">
        <f t="shared" si="49"/>
        <v>0.29000000000087311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4818382.87</v>
      </c>
      <c r="D1295" s="2">
        <f>BILANCA!E291</f>
        <v>7909068.7999999998</v>
      </c>
      <c r="E1295" s="2">
        <v>0</v>
      </c>
      <c r="F1295" s="2">
        <v>0</v>
      </c>
      <c r="G1295" s="3">
        <f t="shared" si="38"/>
        <v>5881408.333949999</v>
      </c>
      <c r="H1295" s="3">
        <f t="shared" si="41"/>
        <v>0.33000000007450581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3287679.84</v>
      </c>
      <c r="D1296" s="2">
        <f>BILANCA!E292</f>
        <v>6088387.8099999996</v>
      </c>
      <c r="E1296" s="2">
        <v>0</v>
      </c>
      <c r="F1296" s="2">
        <v>0</v>
      </c>
      <c r="G1296" s="3">
        <f t="shared" ref="G1296:G1299" si="50">B1296/1000*C1296+B1296/500*D1296</f>
        <v>4422834.2615599995</v>
      </c>
      <c r="H1296" s="3">
        <f t="shared" ref="H1296:H1299" si="51">ABS(C1296-ROUND(C1296,0))+ABS(D1296-ROUND(D1296,0))</f>
        <v>0.35000000055879354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1530703.03</v>
      </c>
      <c r="D1297" s="2">
        <f>BILANCA!E293</f>
        <v>1820680.99</v>
      </c>
      <c r="E1297" s="2">
        <v>0</v>
      </c>
      <c r="F1297" s="2">
        <v>0</v>
      </c>
      <c r="G1297" s="3">
        <f t="shared" si="50"/>
        <v>1484382.6578699998</v>
      </c>
      <c r="H1297" s="3">
        <f t="shared" si="51"/>
        <v>4.0000000037252903E-2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1445001064.6800001</v>
      </c>
      <c r="D1301" s="2">
        <f>BILANCA!E297</f>
        <v>1433514493.8800001</v>
      </c>
      <c r="E1301" s="2">
        <v>0</v>
      </c>
      <c r="F1301" s="2">
        <v>0</v>
      </c>
      <c r="G1301" s="3">
        <f t="shared" si="38"/>
        <v>1254800745.26004</v>
      </c>
      <c r="H1301" s="3">
        <f t="shared" si="41"/>
        <v>0.43999981880187988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1445001064.6800001</v>
      </c>
      <c r="D1302" s="2">
        <f>BILANCA!E298</f>
        <v>1433514493.8800001</v>
      </c>
      <c r="E1302" s="2">
        <v>0</v>
      </c>
      <c r="F1302" s="2">
        <v>0</v>
      </c>
      <c r="G1302" s="3">
        <f t="shared" si="38"/>
        <v>1259112775.31248</v>
      </c>
      <c r="H1302" s="3">
        <f t="shared" si="41"/>
        <v>0.43999981880187988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1275479.18</v>
      </c>
      <c r="D1303" s="2">
        <f>BILANCA!E300</f>
        <v>1151479.18</v>
      </c>
      <c r="E1303" s="2">
        <v>0</v>
      </c>
      <c r="F1303" s="2">
        <v>0</v>
      </c>
      <c r="G1303" s="3">
        <f t="shared" si="38"/>
        <v>1048482.1992199998</v>
      </c>
      <c r="H1303" s="3">
        <f t="shared" si="41"/>
        <v>0.35999999986961484</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136695.13</v>
      </c>
      <c r="D1304" s="2">
        <f>BILANCA!E301</f>
        <v>18606893.25</v>
      </c>
      <c r="E1304" s="2">
        <v>0</v>
      </c>
      <c r="F1304" s="2">
        <v>0</v>
      </c>
      <c r="G1304" s="3">
        <f t="shared" si="38"/>
        <v>10981041.599219998</v>
      </c>
      <c r="H1304" s="3">
        <f t="shared" si="41"/>
        <v>0.38000000000465661</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242933739.06999999</v>
      </c>
      <c r="D1305" s="2">
        <f>BILANCA!E302</f>
        <v>251676118.56999999</v>
      </c>
      <c r="E1305" s="2">
        <v>0</v>
      </c>
      <c r="F1305" s="2">
        <v>0</v>
      </c>
      <c r="G1305" s="3">
        <f t="shared" si="38"/>
        <v>220154362.98194999</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22406499.23</v>
      </c>
      <c r="D1306" s="2">
        <f>BILANCA!E303</f>
        <v>50718527.43</v>
      </c>
      <c r="E1306" s="2">
        <v>0</v>
      </c>
      <c r="F1306" s="2">
        <v>0</v>
      </c>
      <c r="G1306" s="3">
        <f t="shared" si="38"/>
        <v>36657692.010639995</v>
      </c>
      <c r="H1306" s="3">
        <f t="shared" si="41"/>
        <v>0.66000000014901161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83731.179999999993</v>
      </c>
      <c r="D1307" s="2">
        <f>BILANCA!E304</f>
        <v>150959.66</v>
      </c>
      <c r="E1307" s="2">
        <v>0</v>
      </c>
      <c r="F1307" s="2">
        <v>0</v>
      </c>
      <c r="G1307" s="3">
        <f>B1307/1000*C1307+B1307/500*D1307</f>
        <v>114538.1985</v>
      </c>
      <c r="H1307" s="3">
        <f>ABS(C1307-ROUND(C1307,0))+ABS(D1307-ROUND(D1307,0))</f>
        <v>0.51999999998952262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17382462.190000001</v>
      </c>
      <c r="D1308" s="2">
        <f>BILANCA!E305</f>
        <v>20645476.940000001</v>
      </c>
      <c r="E1308" s="2">
        <v>0</v>
      </c>
      <c r="F1308" s="2">
        <v>0</v>
      </c>
      <c r="G1308" s="3">
        <f t="shared" ref="G1308:G1581" si="52">B1308/1000*C1308+B1308/500*D1308</f>
        <v>17484677.98886</v>
      </c>
      <c r="H1308" s="3">
        <f t="shared" si="41"/>
        <v>0.25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4228089.1100000003</v>
      </c>
      <c r="D1309" s="2">
        <f>BILANCA!E306</f>
        <v>4267235.74</v>
      </c>
      <c r="E1309" s="2">
        <v>0</v>
      </c>
      <c r="F1309" s="2">
        <v>0</v>
      </c>
      <c r="G1309" s="3">
        <f t="shared" si="52"/>
        <v>3816005.6164099998</v>
      </c>
      <c r="H1309" s="3">
        <f t="shared" si="41"/>
        <v>0.37000000011175871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4151329.15</v>
      </c>
      <c r="D1311" s="2">
        <f>BILANCA!E308</f>
        <v>5822732.9299999997</v>
      </c>
      <c r="E1311" s="2">
        <v>0</v>
      </c>
      <c r="F1311" s="2">
        <v>0</v>
      </c>
      <c r="G1311" s="3">
        <f t="shared" si="52"/>
        <v>4754835.29801</v>
      </c>
      <c r="H1311" s="3">
        <f t="shared" si="41"/>
        <v>0.22000000020489097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1429340.41</v>
      </c>
      <c r="D1312" s="2">
        <f>BILANCA!E309</f>
        <v>1199896.21</v>
      </c>
      <c r="E1312" s="2">
        <v>0</v>
      </c>
      <c r="F1312" s="2">
        <v>0</v>
      </c>
      <c r="G1312" s="3">
        <f t="shared" si="52"/>
        <v>1156398.11466</v>
      </c>
      <c r="H1312" s="3">
        <f t="shared" si="41"/>
        <v>0.61999999987892807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2639.38</v>
      </c>
      <c r="D1313" s="2">
        <f>BILANCA!E310</f>
        <v>4735.83</v>
      </c>
      <c r="E1313" s="2">
        <v>0</v>
      </c>
      <c r="F1313" s="2">
        <v>0</v>
      </c>
      <c r="G1313" s="3">
        <f t="shared" si="52"/>
        <v>3669.6451200000001</v>
      </c>
      <c r="H1313" s="3">
        <f t="shared" si="41"/>
        <v>0.5500000000001819</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1152082.8500000001</v>
      </c>
      <c r="D1314" s="2">
        <f>BILANCA!E311</f>
        <v>980218.46</v>
      </c>
      <c r="E1314" s="2">
        <v>0</v>
      </c>
      <c r="F1314" s="2">
        <v>0</v>
      </c>
      <c r="G1314" s="3">
        <f t="shared" si="52"/>
        <v>946206.01007999992</v>
      </c>
      <c r="H1314" s="3">
        <f t="shared" si="41"/>
        <v>0.60999999986961484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3584.29</v>
      </c>
      <c r="D1315" s="2">
        <f>BILANCA!E312</f>
        <v>3455.58</v>
      </c>
      <c r="E1315" s="2">
        <v>0</v>
      </c>
      <c r="F1315" s="2">
        <v>0</v>
      </c>
      <c r="G1315" s="3">
        <f t="shared" si="52"/>
        <v>3201.1122500000001</v>
      </c>
      <c r="H1315" s="3">
        <f t="shared" si="41"/>
        <v>0.71000000000003638</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2369.1</v>
      </c>
      <c r="D1335" s="2">
        <f>BILANCA!E332</f>
        <v>2569.1</v>
      </c>
      <c r="E1335" s="2">
        <v>0</v>
      </c>
      <c r="F1335" s="2">
        <v>0</v>
      </c>
      <c r="G1335" s="3">
        <f t="shared" si="55"/>
        <v>2439.8724999999999</v>
      </c>
      <c r="H1335" s="3">
        <f t="shared" si="56"/>
        <v>0.1999999999998181</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15057071.17</v>
      </c>
      <c r="D1339" s="2">
        <f>BILANCA!E336</f>
        <v>12981332.939999999</v>
      </c>
      <c r="E1339" s="2">
        <v>0</v>
      </c>
      <c r="F1339" s="2">
        <v>0</v>
      </c>
      <c r="G1339" s="3">
        <f t="shared" si="52"/>
        <v>13495493.48945</v>
      </c>
      <c r="H1339" s="3">
        <f t="shared" si="41"/>
        <v>0.23000000044703484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172122170.25</v>
      </c>
      <c r="D1340" s="2">
        <f>BILANCA!E337</f>
        <v>201146640.53</v>
      </c>
      <c r="E1340" s="2">
        <v>0</v>
      </c>
      <c r="F1340" s="2">
        <v>0</v>
      </c>
      <c r="G1340" s="3">
        <f t="shared" si="52"/>
        <v>189557098.93230003</v>
      </c>
      <c r="H1340" s="3">
        <f t="shared" si="41"/>
        <v>0.7199999988079071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2783335.7</v>
      </c>
      <c r="D1341" s="2">
        <f>BILANCA!E338</f>
        <v>2243575.42</v>
      </c>
      <c r="E1341" s="2">
        <v>0</v>
      </c>
      <c r="F1341" s="2">
        <v>0</v>
      </c>
      <c r="G1341" s="3">
        <f t="shared" si="52"/>
        <v>2406531.0447399998</v>
      </c>
      <c r="H1341" s="3">
        <f t="shared" si="41"/>
        <v>0.71999999973922968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19952164.890000001</v>
      </c>
      <c r="D1342" s="2">
        <f>BILANCA!E339</f>
        <v>34701250.090000004</v>
      </c>
      <c r="E1342" s="2">
        <v>0</v>
      </c>
      <c r="F1342" s="2">
        <v>0</v>
      </c>
      <c r="G1342" s="3">
        <f t="shared" si="52"/>
        <v>29665748.803240005</v>
      </c>
      <c r="H1342" s="3">
        <f t="shared" si="41"/>
        <v>0.20000000298023224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88053.65</v>
      </c>
      <c r="D1345" s="2">
        <f>BILANCA!E342</f>
        <v>71399.17</v>
      </c>
      <c r="E1345" s="2">
        <v>0</v>
      </c>
      <c r="F1345" s="2">
        <v>0</v>
      </c>
      <c r="G1345" s="3">
        <f t="shared" si="52"/>
        <v>77335.416649999999</v>
      </c>
      <c r="H1345" s="3">
        <f t="shared" si="41"/>
        <v>0.52000000000407454</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219734765.28999999</v>
      </c>
      <c r="D1346" s="2">
        <f>BILANCA!E343</f>
        <v>247375895.84999999</v>
      </c>
      <c r="E1346" s="2">
        <v>0</v>
      </c>
      <c r="F1346" s="2">
        <v>0</v>
      </c>
      <c r="G1346" s="3">
        <f t="shared" si="52"/>
        <v>240067483.14864001</v>
      </c>
      <c r="H1346" s="3">
        <f t="shared" si="41"/>
        <v>0.43999999761581421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999230.22</v>
      </c>
      <c r="D1347" s="2">
        <f>BILANCA!E344</f>
        <v>775526.43</v>
      </c>
      <c r="E1347" s="2">
        <v>0</v>
      </c>
      <c r="F1347" s="2">
        <v>0</v>
      </c>
      <c r="G1347" s="3">
        <f t="shared" si="52"/>
        <v>859445.39795999997</v>
      </c>
      <c r="H1347" s="3">
        <f t="shared" si="41"/>
        <v>0.65000000002328306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265348.96000000002</v>
      </c>
      <c r="D1354" s="2">
        <f>BILANCA!E351</f>
        <v>435868.38</v>
      </c>
      <c r="E1354" s="2">
        <v>0</v>
      </c>
      <c r="F1354" s="2">
        <v>0</v>
      </c>
      <c r="G1354" s="3">
        <f t="shared" si="52"/>
        <v>391157.48767999996</v>
      </c>
      <c r="H1354" s="3">
        <f t="shared" si="41"/>
        <v>0.41999999998370185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18469.400000000001</v>
      </c>
      <c r="E1355" s="2">
        <v>0</v>
      </c>
      <c r="F1355" s="2">
        <v>0</v>
      </c>
      <c r="G1355" s="3">
        <f t="shared" si="52"/>
        <v>12743.886</v>
      </c>
      <c r="H1355" s="3">
        <f t="shared" si="41"/>
        <v>0.40000000000145519</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19571.169999999998</v>
      </c>
      <c r="D1357" s="2">
        <f>BILANCA!E354</f>
        <v>74736.37</v>
      </c>
      <c r="E1357" s="2">
        <v>0</v>
      </c>
      <c r="F1357" s="2">
        <v>0</v>
      </c>
      <c r="G1357" s="3">
        <f t="shared" si="52"/>
        <v>58658.236769999996</v>
      </c>
      <c r="H1357" s="3">
        <f t="shared" si="41"/>
        <v>0.53999999999359716</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81943.22</v>
      </c>
      <c r="E1364" s="2">
        <v>0</v>
      </c>
      <c r="F1364" s="2">
        <v>0</v>
      </c>
      <c r="G1364" s="3">
        <f t="shared" si="52"/>
        <v>58015.799759999994</v>
      </c>
      <c r="H1364" s="3">
        <f t="shared" si="41"/>
        <v>0.22000000000116415</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17929713.77</v>
      </c>
      <c r="D1368" s="2">
        <f>BILANCA!E365</f>
        <v>35078259.520000003</v>
      </c>
      <c r="E1368" s="2">
        <v>0</v>
      </c>
      <c r="F1368" s="2">
        <v>0</v>
      </c>
      <c r="G1368" s="3">
        <f t="shared" si="57"/>
        <v>31534871.345980003</v>
      </c>
      <c r="H1368" s="3">
        <f t="shared" si="58"/>
        <v>0.70999999716877937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63624.68</v>
      </c>
      <c r="D1369" s="2">
        <f>BILANCA!E366</f>
        <v>64602.37</v>
      </c>
      <c r="E1369" s="2">
        <v>0</v>
      </c>
      <c r="F1369" s="2">
        <v>0</v>
      </c>
      <c r="G1369" s="3">
        <f t="shared" si="57"/>
        <v>69225.761780000001</v>
      </c>
      <c r="H1369" s="3">
        <f t="shared" si="58"/>
        <v>0.69000000000232831</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3794169.64</v>
      </c>
      <c r="D1370" s="2">
        <f>BILANCA!E367</f>
        <v>4375815.8899999997</v>
      </c>
      <c r="E1370" s="2">
        <v>0</v>
      </c>
      <c r="F1370" s="2">
        <v>0</v>
      </c>
      <c r="G1370" s="3">
        <f t="shared" si="57"/>
        <v>4516488.5111999996</v>
      </c>
      <c r="H1370" s="3">
        <f t="shared" si="58"/>
        <v>0.47000000020489097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139722.23000000001</v>
      </c>
      <c r="D1371" s="2">
        <f>BILANCA!E368</f>
        <v>948573.78</v>
      </c>
      <c r="E1371" s="2">
        <v>0</v>
      </c>
      <c r="F1371" s="2">
        <v>0</v>
      </c>
      <c r="G1371" s="3">
        <f t="shared" si="57"/>
        <v>735309.99419</v>
      </c>
      <c r="H1371" s="3">
        <f t="shared" si="58"/>
        <v>0.4499999999825377</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1448.32</v>
      </c>
      <c r="D1373" s="2">
        <f>BILANCA!E370</f>
        <v>1366539.93</v>
      </c>
      <c r="E1373" s="2">
        <v>0</v>
      </c>
      <c r="F1373" s="2">
        <v>0</v>
      </c>
      <c r="G1373" s="3">
        <f t="shared" si="59"/>
        <v>992633.72933999996</v>
      </c>
      <c r="H1373" s="3">
        <f t="shared" si="60"/>
        <v>0.39000000006512892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6891596.9199999999</v>
      </c>
      <c r="E1374" s="2">
        <v>0</v>
      </c>
      <c r="F1374" s="2">
        <v>0</v>
      </c>
      <c r="G1374" s="3">
        <f t="shared" si="59"/>
        <v>5017082.5577600002</v>
      </c>
      <c r="H1374" s="3">
        <f t="shared" si="60"/>
        <v>8.0000000074505806E-2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38791.74</v>
      </c>
      <c r="E1375" s="2">
        <v>0</v>
      </c>
      <c r="F1375" s="2">
        <v>0</v>
      </c>
      <c r="G1375" s="3">
        <f t="shared" si="59"/>
        <v>28317.970199999996</v>
      </c>
      <c r="H1375" s="3">
        <f t="shared" si="60"/>
        <v>0.26000000000203727</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1767897.93</v>
      </c>
      <c r="E1382" s="2">
        <v>0</v>
      </c>
      <c r="F1382" s="2">
        <v>0</v>
      </c>
      <c r="G1382" s="3">
        <f t="shared" si="59"/>
        <v>1315316.0599199999</v>
      </c>
      <c r="H1382" s="3">
        <f t="shared" si="60"/>
        <v>7.000000006519258E-2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396389.22</v>
      </c>
      <c r="D1383" s="2">
        <f>BILANCA!E380</f>
        <v>1440894.29</v>
      </c>
      <c r="E1383" s="2">
        <v>0</v>
      </c>
      <c r="F1383" s="2">
        <v>0</v>
      </c>
      <c r="G1383" s="3">
        <f t="shared" si="59"/>
        <v>1222760.3193999999</v>
      </c>
      <c r="H1383" s="3">
        <f t="shared" si="60"/>
        <v>0.51000000000931323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151758.07999999999</v>
      </c>
      <c r="D1384" s="2">
        <f>BILANCA!E381</f>
        <v>949036.95</v>
      </c>
      <c r="E1384" s="2">
        <v>0</v>
      </c>
      <c r="F1384" s="2">
        <v>0</v>
      </c>
      <c r="G1384" s="3">
        <f t="shared" si="59"/>
        <v>766637.16051999992</v>
      </c>
      <c r="H1384" s="3">
        <f t="shared" si="60"/>
        <v>0.13000000003376044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33965.19</v>
      </c>
      <c r="E1385" s="2">
        <v>0</v>
      </c>
      <c r="F1385" s="2">
        <v>0</v>
      </c>
      <c r="G1385" s="3">
        <f t="shared" si="59"/>
        <v>25473.892500000002</v>
      </c>
      <c r="H1385" s="3">
        <f t="shared" si="60"/>
        <v>0.19000000000232831</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804837.76</v>
      </c>
      <c r="E1386" s="2">
        <v>0</v>
      </c>
      <c r="F1386" s="2">
        <v>0</v>
      </c>
      <c r="G1386" s="3">
        <f t="shared" si="59"/>
        <v>605237.99552</v>
      </c>
      <c r="H1386" s="3">
        <f t="shared" si="60"/>
        <v>0.23999999999068677</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143772.26</v>
      </c>
      <c r="D1387" s="2">
        <f>BILANCA!E384</f>
        <v>838453.4</v>
      </c>
      <c r="E1387" s="2">
        <v>0</v>
      </c>
      <c r="F1387" s="2">
        <v>0</v>
      </c>
      <c r="G1387" s="3">
        <f t="shared" si="59"/>
        <v>686396.00562000007</v>
      </c>
      <c r="H1387" s="3">
        <f t="shared" si="60"/>
        <v>0.66000000003259629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139527.99</v>
      </c>
      <c r="D1388" s="2">
        <f>BILANCA!E385</f>
        <v>1098583.54</v>
      </c>
      <c r="E1388" s="2">
        <v>0</v>
      </c>
      <c r="F1388" s="2">
        <v>0</v>
      </c>
      <c r="G1388" s="3">
        <f t="shared" si="59"/>
        <v>883270.73646000004</v>
      </c>
      <c r="H1388" s="3">
        <f t="shared" si="60"/>
        <v>0.46999999997206032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82713.2</v>
      </c>
      <c r="D1389" s="2">
        <f>BILANCA!E386</f>
        <v>98881.23</v>
      </c>
      <c r="E1389" s="2">
        <v>0</v>
      </c>
      <c r="F1389" s="2">
        <v>0</v>
      </c>
      <c r="G1389" s="3">
        <f t="shared" si="59"/>
        <v>106300.27513999998</v>
      </c>
      <c r="H1389" s="3">
        <f t="shared" si="60"/>
        <v>0.42999999999301508</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137379173.78</v>
      </c>
      <c r="D1390" s="2">
        <f>BILANCA!E387</f>
        <v>125658304.44</v>
      </c>
      <c r="E1390" s="2">
        <v>0</v>
      </c>
      <c r="F1390" s="2">
        <v>0</v>
      </c>
      <c r="G1390" s="3">
        <f t="shared" ref="G1390:G1399" si="61">B1390/1000*C1390+B1390/500*D1390</f>
        <v>147704397.41080001</v>
      </c>
      <c r="H1390" s="3">
        <f t="shared" ref="H1390:H1399" si="62">ABS(C1390-ROUND(C1390,0))+ABS(D1390-ROUND(D1390,0))</f>
        <v>0.65999999642372131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65611.199999999997</v>
      </c>
      <c r="D1391" s="2">
        <f>BILANCA!E388</f>
        <v>694083.15</v>
      </c>
      <c r="E1391" s="2">
        <v>0</v>
      </c>
      <c r="F1391" s="2">
        <v>0</v>
      </c>
      <c r="G1391" s="3">
        <f t="shared" si="61"/>
        <v>553889.22750000004</v>
      </c>
      <c r="H1391" s="3">
        <f t="shared" si="62"/>
        <v>0.35000000002037268</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408906545.49000001</v>
      </c>
      <c r="D1392" s="2">
        <f>BILANCA!E389</f>
        <v>383468526.76999998</v>
      </c>
      <c r="E1392" s="2">
        <v>0</v>
      </c>
      <c r="F1392" s="2">
        <v>0</v>
      </c>
      <c r="G1392" s="3">
        <f t="shared" si="61"/>
        <v>449172254.82946002</v>
      </c>
      <c r="H1392" s="3">
        <f t="shared" si="62"/>
        <v>0.72000002861022949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172455141.30000001</v>
      </c>
      <c r="D1394" s="2">
        <f>BILANCA!E391</f>
        <v>192716034.91</v>
      </c>
      <c r="E1394" s="2">
        <v>0</v>
      </c>
      <c r="F1394" s="2">
        <v>0</v>
      </c>
      <c r="G1394" s="3">
        <f t="shared" si="61"/>
        <v>214228689.07008001</v>
      </c>
      <c r="H1394" s="3">
        <f t="shared" si="62"/>
        <v>0.39000001549720764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572650789.84000003</v>
      </c>
      <c r="D1395" s="2">
        <f>BILANCA!E392</f>
        <v>460600000.45999998</v>
      </c>
      <c r="E1395" s="2">
        <v>0</v>
      </c>
      <c r="F1395" s="2">
        <v>0</v>
      </c>
      <c r="G1395" s="3">
        <f t="shared" si="61"/>
        <v>575132554.44260001</v>
      </c>
      <c r="H1395" s="3">
        <f t="shared" si="62"/>
        <v>0.61999994516372681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2892617.16</v>
      </c>
      <c r="D1396" s="2">
        <f>BILANCA!E393</f>
        <v>35237774.329999998</v>
      </c>
      <c r="E1396" s="2">
        <v>0</v>
      </c>
      <c r="F1396" s="2">
        <v>0</v>
      </c>
      <c r="G1396" s="3">
        <f t="shared" si="61"/>
        <v>28320112.006519999</v>
      </c>
      <c r="H1396" s="3">
        <f t="shared" si="62"/>
        <v>0.48999999836087227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7259254.6299999999</v>
      </c>
      <c r="E1397" s="2">
        <v>0</v>
      </c>
      <c r="F1397" s="2">
        <v>0</v>
      </c>
      <c r="G1397" s="3">
        <f t="shared" si="61"/>
        <v>5618663.0836199997</v>
      </c>
      <c r="H1397" s="3">
        <f t="shared" si="62"/>
        <v>0.37000000011175871</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13171.74</v>
      </c>
      <c r="D1398" s="2">
        <f>BILANCA!E395</f>
        <v>36812.74</v>
      </c>
      <c r="E1398" s="2">
        <v>0</v>
      </c>
      <c r="F1398" s="2">
        <v>0</v>
      </c>
      <c r="G1398" s="3">
        <f t="shared" si="61"/>
        <v>33677.321360000002</v>
      </c>
      <c r="H1398" s="3">
        <f t="shared" si="62"/>
        <v>0.52000000000225555</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3872.25</v>
      </c>
      <c r="D1399" s="2">
        <f>BILANCA!E396</f>
        <v>73133203.519999996</v>
      </c>
      <c r="E1399" s="2">
        <v>0</v>
      </c>
      <c r="F1399" s="2">
        <v>0</v>
      </c>
      <c r="G1399" s="3">
        <f t="shared" si="61"/>
        <v>56899138.643809997</v>
      </c>
      <c r="H1399" s="3">
        <f t="shared" si="62"/>
        <v>0.73000000417232513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150634141.91999999</v>
      </c>
      <c r="D1400" s="14">
        <f>BILANCA!E397</f>
        <v>154710498.93000001</v>
      </c>
      <c r="E1400" s="14">
        <v>0</v>
      </c>
      <c r="F1400" s="14">
        <v>0</v>
      </c>
      <c r="G1400" s="15">
        <f t="shared" si="52"/>
        <v>179421504.5142</v>
      </c>
      <c r="H1400" s="15">
        <f t="shared" si="41"/>
        <v>0.15000000596046448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184326105.42000002</v>
      </c>
      <c r="D1401" s="7">
        <f>'RAS-funkcijski'!E5</f>
        <v>200011138.82999998</v>
      </c>
      <c r="E1401" s="7">
        <v>0</v>
      </c>
      <c r="F1401" s="7">
        <v>0</v>
      </c>
      <c r="G1401" s="8">
        <f t="shared" si="52"/>
        <v>584348.38307999994</v>
      </c>
      <c r="H1401" s="8">
        <f t="shared" si="41"/>
        <v>0.59000003337860107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174405213.48000002</v>
      </c>
      <c r="D1402" s="2">
        <f>'RAS-funkcijski'!E6</f>
        <v>187191221.68000001</v>
      </c>
      <c r="E1402" s="2">
        <v>0</v>
      </c>
      <c r="F1402" s="2">
        <v>0</v>
      </c>
      <c r="G1402" s="3">
        <f t="shared" si="52"/>
        <v>1097575.3136800001</v>
      </c>
      <c r="H1402" s="3">
        <f t="shared" si="41"/>
        <v>0.80000001192092896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173388609.24000001</v>
      </c>
      <c r="D1403" s="2">
        <f>'RAS-funkcijski'!E7</f>
        <v>186649871.88</v>
      </c>
      <c r="E1403" s="2">
        <v>0</v>
      </c>
      <c r="F1403" s="2">
        <v>0</v>
      </c>
      <c r="G1403" s="3">
        <f t="shared" si="52"/>
        <v>1640065.0589999999</v>
      </c>
      <c r="H1403" s="3">
        <f t="shared" si="41"/>
        <v>0.36000001430511475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1016604.24</v>
      </c>
      <c r="D1405" s="2">
        <f>'RAS-funkcijski'!E9</f>
        <v>541349.80000000005</v>
      </c>
      <c r="E1405" s="2">
        <v>0</v>
      </c>
      <c r="F1405" s="2">
        <v>0</v>
      </c>
      <c r="G1405" s="3">
        <f t="shared" si="52"/>
        <v>10496.519200000001</v>
      </c>
      <c r="H1405" s="3">
        <f t="shared" si="41"/>
        <v>0.43999999994412065</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3010124.32</v>
      </c>
      <c r="D1409" s="2">
        <f>'RAS-funkcijski'!E13</f>
        <v>3196202.95</v>
      </c>
      <c r="E1409" s="2">
        <v>0</v>
      </c>
      <c r="F1409" s="2">
        <v>0</v>
      </c>
      <c r="G1409" s="3">
        <f t="shared" si="52"/>
        <v>84622.77197999999</v>
      </c>
      <c r="H1409" s="3">
        <f t="shared" si="41"/>
        <v>0.36999999964609742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3010124.32</v>
      </c>
      <c r="D1410" s="2">
        <f>'RAS-funkcijski'!E14</f>
        <v>3196202.95</v>
      </c>
      <c r="E1410" s="2">
        <v>0</v>
      </c>
      <c r="F1410" s="2">
        <v>0</v>
      </c>
      <c r="G1410" s="3">
        <f t="shared" si="52"/>
        <v>94025.302200000006</v>
      </c>
      <c r="H1410" s="3">
        <f t="shared" si="41"/>
        <v>0.36999999964609742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2364822.29</v>
      </c>
      <c r="D1415" s="2">
        <f>'RAS-funkcijski'!E19</f>
        <v>3757922.32</v>
      </c>
      <c r="E1415" s="2">
        <v>0</v>
      </c>
      <c r="F1415" s="2">
        <v>0</v>
      </c>
      <c r="G1415" s="3">
        <f t="shared" si="52"/>
        <v>148210.00394999998</v>
      </c>
      <c r="H1415" s="3">
        <f t="shared" si="41"/>
        <v>0.60999999986961484</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4545945.33</v>
      </c>
      <c r="D1416" s="2">
        <f>'RAS-funkcijski'!E20</f>
        <v>5865791.8799999999</v>
      </c>
      <c r="E1416" s="2">
        <v>0</v>
      </c>
      <c r="F1416" s="2">
        <v>0</v>
      </c>
      <c r="G1416" s="3">
        <f t="shared" si="52"/>
        <v>260440.46544</v>
      </c>
      <c r="H1416" s="3">
        <f t="shared" si="41"/>
        <v>0.45000000018626451</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20722644.289999999</v>
      </c>
      <c r="D1424" s="2">
        <f>'RAS-funkcijski'!E28</f>
        <v>26801083.93</v>
      </c>
      <c r="E1424" s="2">
        <v>0</v>
      </c>
      <c r="F1424" s="2">
        <v>0</v>
      </c>
      <c r="G1424" s="3">
        <f t="shared" si="52"/>
        <v>1783795.4915999998</v>
      </c>
      <c r="H1424" s="3">
        <f t="shared" si="41"/>
        <v>0.35999999940395355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19943025.5</v>
      </c>
      <c r="D1426" s="2">
        <f>'RAS-funkcijski'!E30</f>
        <v>25472405.129999999</v>
      </c>
      <c r="E1426" s="2">
        <v>0</v>
      </c>
      <c r="F1426" s="2">
        <v>0</v>
      </c>
      <c r="G1426" s="3">
        <f t="shared" si="52"/>
        <v>1843083.7297599998</v>
      </c>
      <c r="H1426" s="3">
        <f t="shared" si="41"/>
        <v>0.62999999895691872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431.52</v>
      </c>
      <c r="D1427" s="2">
        <f>'RAS-funkcijski'!E31</f>
        <v>2481.4499999999998</v>
      </c>
      <c r="E1427" s="2">
        <v>0</v>
      </c>
      <c r="F1427" s="2">
        <v>0</v>
      </c>
      <c r="G1427" s="3">
        <f t="shared" si="52"/>
        <v>145.64934</v>
      </c>
      <c r="H1427" s="3">
        <f t="shared" si="41"/>
        <v>0.92999999999983629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779187.27</v>
      </c>
      <c r="D1430" s="2">
        <f>'RAS-funkcijski'!E34</f>
        <v>1326197.3500000001</v>
      </c>
      <c r="E1430" s="2">
        <v>0</v>
      </c>
      <c r="F1430" s="2">
        <v>0</v>
      </c>
      <c r="G1430" s="3">
        <f t="shared" si="52"/>
        <v>102947.45910000001</v>
      </c>
      <c r="H1430" s="3">
        <f t="shared" si="41"/>
        <v>0.62000000011175871</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253247307.05000001</v>
      </c>
      <c r="D1431" s="2">
        <f>'RAS-funkcijski'!E35</f>
        <v>299002026.36000001</v>
      </c>
      <c r="E1431" s="2">
        <v>0</v>
      </c>
      <c r="F1431" s="2">
        <v>0</v>
      </c>
      <c r="G1431" s="3">
        <f t="shared" si="52"/>
        <v>26388792.152870003</v>
      </c>
      <c r="H1431" s="3">
        <f t="shared" si="41"/>
        <v>0.4100000262260437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7229013.3799999999</v>
      </c>
      <c r="D1435" s="2">
        <f>'RAS-funkcijski'!E39</f>
        <v>9546958.0699999984</v>
      </c>
      <c r="E1435" s="2">
        <v>0</v>
      </c>
      <c r="F1435" s="2">
        <v>0</v>
      </c>
      <c r="G1435" s="3">
        <f t="shared" si="52"/>
        <v>921302.53319999995</v>
      </c>
      <c r="H1435" s="3">
        <f t="shared" si="41"/>
        <v>0.44999999832361937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2537166.04</v>
      </c>
      <c r="D1436" s="2">
        <f>'RAS-funkcijski'!E40</f>
        <v>4135688.9</v>
      </c>
      <c r="E1436" s="2">
        <v>0</v>
      </c>
      <c r="F1436" s="2">
        <v>0</v>
      </c>
      <c r="G1436" s="3">
        <f t="shared" si="52"/>
        <v>389107.57823999994</v>
      </c>
      <c r="H1436" s="3">
        <f t="shared" si="41"/>
        <v>0.14000000013038516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4465286.88</v>
      </c>
      <c r="D1437" s="2">
        <f>'RAS-funkcijski'!E41</f>
        <v>5127767.47</v>
      </c>
      <c r="E1437" s="2">
        <v>0</v>
      </c>
      <c r="F1437" s="2">
        <v>0</v>
      </c>
      <c r="G1437" s="3">
        <f t="shared" si="52"/>
        <v>544670.40733999992</v>
      </c>
      <c r="H1437" s="3">
        <f t="shared" si="41"/>
        <v>0.58999999985098839</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226560.46</v>
      </c>
      <c r="D1438" s="2">
        <f>'RAS-funkcijski'!E42</f>
        <v>283501.7</v>
      </c>
      <c r="E1438" s="2">
        <v>0</v>
      </c>
      <c r="F1438" s="2">
        <v>0</v>
      </c>
      <c r="G1438" s="3">
        <f t="shared" si="52"/>
        <v>30155.426679999997</v>
      </c>
      <c r="H1438" s="3">
        <f t="shared" si="41"/>
        <v>0.7599999999802094</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819739.23</v>
      </c>
      <c r="D1439" s="2">
        <f>'RAS-funkcijski'!E43</f>
        <v>1507994.55</v>
      </c>
      <c r="E1439" s="2">
        <v>0</v>
      </c>
      <c r="F1439" s="2">
        <v>0</v>
      </c>
      <c r="G1439" s="3">
        <f t="shared" si="52"/>
        <v>149593.40487</v>
      </c>
      <c r="H1439" s="3">
        <f t="shared" si="41"/>
        <v>0.67999999993480742</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819739.23</v>
      </c>
      <c r="D1445" s="2">
        <f>'RAS-funkcijski'!E49</f>
        <v>1507994.55</v>
      </c>
      <c r="E1445" s="2">
        <v>0</v>
      </c>
      <c r="F1445" s="2">
        <v>0</v>
      </c>
      <c r="G1445" s="3">
        <f t="shared" si="52"/>
        <v>172607.77484999999</v>
      </c>
      <c r="H1445" s="3">
        <f t="shared" si="63"/>
        <v>0.67999999993480742</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209517018.87</v>
      </c>
      <c r="D1450" s="2">
        <f>'RAS-funkcijski'!E54</f>
        <v>248709883.56</v>
      </c>
      <c r="E1450" s="2">
        <v>0</v>
      </c>
      <c r="F1450" s="2">
        <v>0</v>
      </c>
      <c r="G1450" s="3">
        <f t="shared" si="52"/>
        <v>35346839.299500003</v>
      </c>
      <c r="H1450" s="3">
        <f t="shared" si="63"/>
        <v>0.56999999284744263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209439332.87</v>
      </c>
      <c r="D1451" s="2">
        <f>'RAS-funkcijski'!E55</f>
        <v>248628488.56</v>
      </c>
      <c r="E1451" s="2">
        <v>0</v>
      </c>
      <c r="F1451" s="2">
        <v>0</v>
      </c>
      <c r="G1451" s="3">
        <f t="shared" si="52"/>
        <v>36041511.809489995</v>
      </c>
      <c r="H1451" s="3">
        <f t="shared" si="63"/>
        <v>0.56999999284744263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77686</v>
      </c>
      <c r="D1455" s="2">
        <f>'RAS-funkcijski'!E59</f>
        <v>81395</v>
      </c>
      <c r="E1455" s="2">
        <v>0</v>
      </c>
      <c r="F1455" s="2">
        <v>0</v>
      </c>
      <c r="G1455" s="3">
        <f t="shared" si="52"/>
        <v>13226.18</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8667502.6199999992</v>
      </c>
      <c r="D1457" s="2">
        <f>'RAS-funkcijski'!E61</f>
        <v>12467466.050000001</v>
      </c>
      <c r="E1457" s="2">
        <v>0</v>
      </c>
      <c r="F1457" s="2">
        <v>0</v>
      </c>
      <c r="G1457" s="3">
        <f t="shared" si="52"/>
        <v>1915338.7790400002</v>
      </c>
      <c r="H1457" s="3">
        <f t="shared" si="63"/>
        <v>0.43000000156462193</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8662797.1799999997</v>
      </c>
      <c r="D1460" s="2">
        <f>'RAS-funkcijski'!E64</f>
        <v>12467466.050000001</v>
      </c>
      <c r="E1460" s="2">
        <v>0</v>
      </c>
      <c r="F1460" s="2">
        <v>0</v>
      </c>
      <c r="G1460" s="3">
        <f t="shared" si="52"/>
        <v>2015863.7567999999</v>
      </c>
      <c r="H1460" s="3">
        <f t="shared" si="63"/>
        <v>0.23000000044703484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4705.4399999999996</v>
      </c>
      <c r="D1461" s="2">
        <f>'RAS-funkcijski'!E65</f>
        <v>0</v>
      </c>
      <c r="E1461" s="2">
        <v>0</v>
      </c>
      <c r="F1461" s="2">
        <v>0</v>
      </c>
      <c r="G1461" s="3">
        <f t="shared" si="52"/>
        <v>287.03183999999999</v>
      </c>
      <c r="H1461" s="3">
        <f t="shared" si="63"/>
        <v>0.43999999999959982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2313630.69</v>
      </c>
      <c r="D1462" s="2">
        <f>'RAS-funkcijski'!E66</f>
        <v>711969.51</v>
      </c>
      <c r="E1462" s="2">
        <v>0</v>
      </c>
      <c r="F1462" s="2">
        <v>0</v>
      </c>
      <c r="G1462" s="3">
        <f t="shared" si="52"/>
        <v>231729.32201999999</v>
      </c>
      <c r="H1462" s="3">
        <f t="shared" si="63"/>
        <v>0.80000000004656613</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2313630.69</v>
      </c>
      <c r="D1465" s="2">
        <f>'RAS-funkcijski'!E69</f>
        <v>711969.51</v>
      </c>
      <c r="E1465" s="2">
        <v>0</v>
      </c>
      <c r="F1465" s="2">
        <v>0</v>
      </c>
      <c r="G1465" s="3">
        <f t="shared" si="52"/>
        <v>242942.03115</v>
      </c>
      <c r="H1465" s="3">
        <f t="shared" si="63"/>
        <v>0.80000000004656613</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24700402.260000002</v>
      </c>
      <c r="D1470" s="2">
        <f>'RAS-funkcijski'!E74</f>
        <v>26057754.620000001</v>
      </c>
      <c r="E1470" s="2">
        <v>0</v>
      </c>
      <c r="F1470" s="2">
        <v>0</v>
      </c>
      <c r="G1470" s="3">
        <f t="shared" si="52"/>
        <v>5377113.8050000006</v>
      </c>
      <c r="H1470" s="3">
        <f t="shared" si="63"/>
        <v>0.64000000059604645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312349801.00999999</v>
      </c>
      <c r="D1471" s="2">
        <f>'RAS-funkcijski'!E75</f>
        <v>81529043.729999989</v>
      </c>
      <c r="E1471" s="2">
        <v>0</v>
      </c>
      <c r="F1471" s="2">
        <v>0</v>
      </c>
      <c r="G1471" s="3">
        <f t="shared" si="52"/>
        <v>33753960.081369996</v>
      </c>
      <c r="H1471" s="3">
        <f t="shared" si="63"/>
        <v>0.2800000011920929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49804535.270000003</v>
      </c>
      <c r="D1472" s="2">
        <f>'RAS-funkcijski'!E76</f>
        <v>59447693.939999998</v>
      </c>
      <c r="E1472" s="2">
        <v>0</v>
      </c>
      <c r="F1472" s="2">
        <v>0</v>
      </c>
      <c r="G1472" s="3">
        <f t="shared" si="52"/>
        <v>12146394.466799999</v>
      </c>
      <c r="H1472" s="3">
        <f t="shared" si="63"/>
        <v>0.33000000566244125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252807793.44</v>
      </c>
      <c r="D1473" s="2">
        <f>'RAS-funkcijski'!E77</f>
        <v>5450314.9699999997</v>
      </c>
      <c r="E1473" s="2">
        <v>0</v>
      </c>
      <c r="F1473" s="2">
        <v>0</v>
      </c>
      <c r="G1473" s="3">
        <f t="shared" si="52"/>
        <v>19250714.906739999</v>
      </c>
      <c r="H1473" s="3">
        <f t="shared" si="63"/>
        <v>0.46999999787658453</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43750</v>
      </c>
      <c r="D1475" s="2">
        <f>'RAS-funkcijski'!E79</f>
        <v>751019.1</v>
      </c>
      <c r="E1475" s="2">
        <v>0</v>
      </c>
      <c r="F1475" s="2">
        <v>0</v>
      </c>
      <c r="G1475" s="3">
        <f t="shared" si="52"/>
        <v>115934.11499999999</v>
      </c>
      <c r="H1475" s="3">
        <f t="shared" si="63"/>
        <v>9.9999999976716936E-2</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639329.85</v>
      </c>
      <c r="D1476" s="2">
        <f>'RAS-funkcijski'!E80</f>
        <v>1029389.05</v>
      </c>
      <c r="E1476" s="2">
        <v>0</v>
      </c>
      <c r="F1476" s="2">
        <v>0</v>
      </c>
      <c r="G1476" s="3">
        <f t="shared" si="52"/>
        <v>205056.20420000001</v>
      </c>
      <c r="H1476" s="3">
        <f t="shared" si="63"/>
        <v>0.20000000006984919</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9054392.4499999993</v>
      </c>
      <c r="D1477" s="2">
        <f>'RAS-funkcijski'!E81</f>
        <v>14850626.67</v>
      </c>
      <c r="E1477" s="2">
        <v>0</v>
      </c>
      <c r="F1477" s="2">
        <v>0</v>
      </c>
      <c r="G1477" s="3">
        <f t="shared" si="52"/>
        <v>2984184.7258299999</v>
      </c>
      <c r="H1477" s="3">
        <f t="shared" si="63"/>
        <v>0.77999999932944775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285310973.36000001</v>
      </c>
      <c r="D1478" s="2">
        <f>'RAS-funkcijski'!E82</f>
        <v>355182938.97000003</v>
      </c>
      <c r="E1478" s="2">
        <v>0</v>
      </c>
      <c r="F1478" s="2">
        <v>0</v>
      </c>
      <c r="G1478" s="3">
        <f t="shared" si="52"/>
        <v>77662794.4014</v>
      </c>
      <c r="H1478" s="3">
        <f t="shared" si="63"/>
        <v>0.38999998569488525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24388492.41</v>
      </c>
      <c r="D1480" s="2">
        <f>'RAS-funkcijski'!E84</f>
        <v>31198539.449999999</v>
      </c>
      <c r="E1480" s="2">
        <v>0</v>
      </c>
      <c r="F1480" s="2">
        <v>0</v>
      </c>
      <c r="G1480" s="3">
        <f t="shared" si="52"/>
        <v>6942845.7048000004</v>
      </c>
      <c r="H1480" s="3">
        <f t="shared" si="63"/>
        <v>0.85999999940395355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24248198.620000001</v>
      </c>
      <c r="D1482" s="2">
        <f>'RAS-funkcijski'!E86</f>
        <v>22794703.469999999</v>
      </c>
      <c r="E1482" s="2">
        <v>0</v>
      </c>
      <c r="F1482" s="2">
        <v>0</v>
      </c>
      <c r="G1482" s="3">
        <f t="shared" si="52"/>
        <v>5726683.6559200007</v>
      </c>
      <c r="H1482" s="3">
        <f t="shared" si="63"/>
        <v>0.84999999776482582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236674282.33000001</v>
      </c>
      <c r="D1484" s="2">
        <f>'RAS-funkcijski'!E88</f>
        <v>301189696.05000001</v>
      </c>
      <c r="E1484" s="2">
        <v>0</v>
      </c>
      <c r="F1484" s="2">
        <v>0</v>
      </c>
      <c r="G1484" s="3">
        <f t="shared" si="52"/>
        <v>70480508.652120009</v>
      </c>
      <c r="H1484" s="3">
        <f t="shared" si="63"/>
        <v>0.38000002503395081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269373048.83999997</v>
      </c>
      <c r="D1485" s="2">
        <f>'RAS-funkcijski'!E89</f>
        <v>294519727.29000002</v>
      </c>
      <c r="E1485" s="2">
        <v>0</v>
      </c>
      <c r="F1485" s="2">
        <v>0</v>
      </c>
      <c r="G1485" s="3">
        <f t="shared" si="52"/>
        <v>72965062.790700004</v>
      </c>
      <c r="H1485" s="3">
        <f t="shared" si="63"/>
        <v>0.45000004768371582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148354355.94999999</v>
      </c>
      <c r="D1490" s="2">
        <f>'RAS-funkcijski'!E94</f>
        <v>166147753.18000001</v>
      </c>
      <c r="E1490" s="2">
        <v>0</v>
      </c>
      <c r="F1490" s="2">
        <v>0</v>
      </c>
      <c r="G1490" s="3">
        <f t="shared" si="52"/>
        <v>43258487.607900001</v>
      </c>
      <c r="H1490" s="3">
        <f t="shared" si="63"/>
        <v>0.23000001907348633</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99780790.810000002</v>
      </c>
      <c r="D1491" s="2">
        <f>'RAS-funkcijski'!E95</f>
        <v>113248481.25</v>
      </c>
      <c r="E1491" s="2">
        <v>0</v>
      </c>
      <c r="F1491" s="2">
        <v>0</v>
      </c>
      <c r="G1491" s="3">
        <f t="shared" si="52"/>
        <v>29691275.551210001</v>
      </c>
      <c r="H1491" s="3">
        <f t="shared" si="63"/>
        <v>0.43999999761581421</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37921607.579999998</v>
      </c>
      <c r="D1492" s="2">
        <f>'RAS-funkcijski'!E96</f>
        <v>39829212.159999996</v>
      </c>
      <c r="E1492" s="2">
        <v>0</v>
      </c>
      <c r="F1492" s="2">
        <v>0</v>
      </c>
      <c r="G1492" s="3">
        <f t="shared" si="52"/>
        <v>10817362.934799999</v>
      </c>
      <c r="H1492" s="3">
        <f t="shared" si="63"/>
        <v>0.57999999821186066</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10651957.560000001</v>
      </c>
      <c r="D1493" s="2">
        <f>'RAS-funkcijski'!E97</f>
        <v>13070059.77</v>
      </c>
      <c r="E1493" s="2">
        <v>0</v>
      </c>
      <c r="F1493" s="2">
        <v>0</v>
      </c>
      <c r="G1493" s="3">
        <f t="shared" si="52"/>
        <v>3421663.1702999999</v>
      </c>
      <c r="H1493" s="3">
        <f t="shared" si="63"/>
        <v>0.66999999992549419</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85478108.560000002</v>
      </c>
      <c r="D1495" s="2">
        <f>'RAS-funkcijski'!E99</f>
        <v>88760413.319999993</v>
      </c>
      <c r="E1495" s="2">
        <v>0</v>
      </c>
      <c r="F1495" s="2">
        <v>0</v>
      </c>
      <c r="G1495" s="3">
        <f t="shared" si="52"/>
        <v>24984898.844000001</v>
      </c>
      <c r="H1495" s="3">
        <f t="shared" si="63"/>
        <v>0.75999999046325684</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85444401.439999998</v>
      </c>
      <c r="D1497" s="2">
        <f>'RAS-funkcijski'!E101</f>
        <v>88722702.319999993</v>
      </c>
      <c r="E1497" s="2">
        <v>0</v>
      </c>
      <c r="F1497" s="2">
        <v>0</v>
      </c>
      <c r="G1497" s="3">
        <f t="shared" si="52"/>
        <v>25500311.18976</v>
      </c>
      <c r="H1497" s="3">
        <f t="shared" si="63"/>
        <v>0.75999999046325684</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33707.120000000003</v>
      </c>
      <c r="D1498" s="2">
        <f>'RAS-funkcijski'!E102</f>
        <v>37711</v>
      </c>
      <c r="E1498" s="2">
        <v>0</v>
      </c>
      <c r="F1498" s="2">
        <v>0</v>
      </c>
      <c r="G1498" s="3">
        <f t="shared" si="52"/>
        <v>10694.653760000001</v>
      </c>
      <c r="H1498" s="3">
        <f t="shared" si="63"/>
        <v>0.12000000000261934</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27550988.32</v>
      </c>
      <c r="D1500" s="2">
        <f>'RAS-funkcijski'!E104</f>
        <v>31941791.989999998</v>
      </c>
      <c r="E1500" s="2">
        <v>0</v>
      </c>
      <c r="F1500" s="2">
        <v>0</v>
      </c>
      <c r="G1500" s="3">
        <f t="shared" si="52"/>
        <v>9143457.2300000004</v>
      </c>
      <c r="H1500" s="3">
        <f t="shared" si="63"/>
        <v>0.33000000193715096</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7989596.0099999998</v>
      </c>
      <c r="D1502" s="2">
        <f>'RAS-funkcijski'!E106</f>
        <v>7669768.7999999998</v>
      </c>
      <c r="E1502" s="2">
        <v>0</v>
      </c>
      <c r="F1502" s="2">
        <v>0</v>
      </c>
      <c r="G1502" s="3">
        <f t="shared" si="52"/>
        <v>2379571.6282199998</v>
      </c>
      <c r="H1502" s="3">
        <f t="shared" si="63"/>
        <v>0.2099999999627471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213271061.54999998</v>
      </c>
      <c r="D1503" s="2">
        <f>'RAS-funkcijski'!E107</f>
        <v>272701723.64999998</v>
      </c>
      <c r="E1503" s="2">
        <v>0</v>
      </c>
      <c r="F1503" s="2">
        <v>0</v>
      </c>
      <c r="G1503" s="3">
        <f t="shared" si="52"/>
        <v>78143474.411549985</v>
      </c>
      <c r="H1503" s="3">
        <f t="shared" si="63"/>
        <v>0.80000004172325134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82617100.75</v>
      </c>
      <c r="D1504" s="2">
        <f>'RAS-funkcijski'!E108</f>
        <v>103176239.81</v>
      </c>
      <c r="E1504" s="2">
        <v>0</v>
      </c>
      <c r="F1504" s="2">
        <v>0</v>
      </c>
      <c r="G1504" s="3">
        <f t="shared" si="52"/>
        <v>30052836.358479999</v>
      </c>
      <c r="H1504" s="3">
        <f t="shared" si="63"/>
        <v>0.43999999761581421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127716434.78</v>
      </c>
      <c r="D1505" s="2">
        <f>'RAS-funkcijski'!E109</f>
        <v>164925394.66</v>
      </c>
      <c r="E1505" s="2">
        <v>0</v>
      </c>
      <c r="F1505" s="2">
        <v>0</v>
      </c>
      <c r="G1505" s="3">
        <f t="shared" si="52"/>
        <v>48044558.530500002</v>
      </c>
      <c r="H1505" s="3">
        <f t="shared" si="63"/>
        <v>0.56000000238418579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1437969.6</v>
      </c>
      <c r="D1507" s="2">
        <f>'RAS-funkcijski'!E111</f>
        <v>1875957.92</v>
      </c>
      <c r="E1507" s="2">
        <v>0</v>
      </c>
      <c r="F1507" s="2">
        <v>0</v>
      </c>
      <c r="G1507" s="3">
        <f t="shared" si="52"/>
        <v>555317.74208</v>
      </c>
      <c r="H1507" s="3">
        <f t="shared" si="63"/>
        <v>0.47999999998137355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1499556.42</v>
      </c>
      <c r="D1509" s="2">
        <f>'RAS-funkcijski'!E113</f>
        <v>2724131.26</v>
      </c>
      <c r="E1509" s="2">
        <v>0</v>
      </c>
      <c r="F1509" s="2">
        <v>0</v>
      </c>
      <c r="G1509" s="3">
        <f t="shared" si="52"/>
        <v>757312.26445999998</v>
      </c>
      <c r="H1509" s="3">
        <f t="shared" si="63"/>
        <v>0.67999999970197678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779663423.90999997</v>
      </c>
      <c r="D1510" s="2">
        <f>'RAS-funkcijski'!E114</f>
        <v>917518918.41000009</v>
      </c>
      <c r="E1510" s="2">
        <v>0</v>
      </c>
      <c r="F1510" s="2">
        <v>0</v>
      </c>
      <c r="G1510" s="3">
        <f t="shared" si="52"/>
        <v>287617138.6803</v>
      </c>
      <c r="H1510" s="3">
        <f t="shared" si="63"/>
        <v>0.50000011920928955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546124549.63</v>
      </c>
      <c r="D1511" s="2">
        <f>'RAS-funkcijski'!E115</f>
        <v>649798526.25</v>
      </c>
      <c r="E1511" s="2">
        <v>0</v>
      </c>
      <c r="F1511" s="2">
        <v>0</v>
      </c>
      <c r="G1511" s="3">
        <f t="shared" si="52"/>
        <v>204875097.83643001</v>
      </c>
      <c r="H1511" s="3">
        <f t="shared" si="63"/>
        <v>0.62000000476837158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241570515.69999999</v>
      </c>
      <c r="D1512" s="2">
        <f>'RAS-funkcijski'!E116</f>
        <v>289479251.55000001</v>
      </c>
      <c r="E1512" s="2">
        <v>0</v>
      </c>
      <c r="F1512" s="2">
        <v>0</v>
      </c>
      <c r="G1512" s="3">
        <f t="shared" si="52"/>
        <v>91899250.105599999</v>
      </c>
      <c r="H1512" s="3">
        <f t="shared" si="63"/>
        <v>0.75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304554033.93000001</v>
      </c>
      <c r="D1513" s="2">
        <f>'RAS-funkcijski'!E117</f>
        <v>360319274.69999999</v>
      </c>
      <c r="E1513" s="2">
        <v>0</v>
      </c>
      <c r="F1513" s="2">
        <v>0</v>
      </c>
      <c r="G1513" s="3">
        <f t="shared" si="52"/>
        <v>115846761.91629001</v>
      </c>
      <c r="H1513" s="3">
        <f t="shared" si="63"/>
        <v>0.37000000476837158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166393876.88</v>
      </c>
      <c r="D1514" s="2">
        <f>'RAS-funkcijski'!E118</f>
        <v>189181624.46000001</v>
      </c>
      <c r="E1514" s="2">
        <v>0</v>
      </c>
      <c r="F1514" s="2">
        <v>0</v>
      </c>
      <c r="G1514" s="3">
        <f t="shared" si="52"/>
        <v>62102312.341200009</v>
      </c>
      <c r="H1514" s="3">
        <f t="shared" si="63"/>
        <v>0.58000001311302185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166393876.88</v>
      </c>
      <c r="D1516" s="2">
        <f>'RAS-funkcijski'!E120</f>
        <v>189181624.46000001</v>
      </c>
      <c r="E1516" s="2">
        <v>0</v>
      </c>
      <c r="F1516" s="2">
        <v>0</v>
      </c>
      <c r="G1516" s="3">
        <f t="shared" si="52"/>
        <v>63191826.592800006</v>
      </c>
      <c r="H1516" s="3">
        <f t="shared" si="63"/>
        <v>0.58000001311302185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3483368.27</v>
      </c>
      <c r="E1517" s="2">
        <v>0</v>
      </c>
      <c r="F1517" s="2">
        <v>0</v>
      </c>
      <c r="G1517" s="3">
        <f t="shared" si="52"/>
        <v>815108.17518000002</v>
      </c>
      <c r="H1517" s="3">
        <f t="shared" si="63"/>
        <v>0.27000000001862645</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2806287.94</v>
      </c>
      <c r="E1518" s="2">
        <v>0</v>
      </c>
      <c r="F1518" s="2">
        <v>0</v>
      </c>
      <c r="G1518" s="3">
        <f t="shared" si="52"/>
        <v>662283.95383999997</v>
      </c>
      <c r="H1518" s="3">
        <f t="shared" si="63"/>
        <v>6.0000000055879354E-2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2806287.94</v>
      </c>
      <c r="E1520" s="2">
        <v>0</v>
      </c>
      <c r="F1520" s="2">
        <v>0</v>
      </c>
      <c r="G1520" s="3">
        <f t="shared" si="52"/>
        <v>673509.10560000001</v>
      </c>
      <c r="H1520" s="3">
        <f t="shared" si="63"/>
        <v>6.0000000055879354E-2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1060567.31</v>
      </c>
      <c r="D1521" s="2">
        <f>'RAS-funkcijski'!E125</f>
        <v>1210123.95</v>
      </c>
      <c r="E1521" s="2">
        <v>0</v>
      </c>
      <c r="F1521" s="2">
        <v>0</v>
      </c>
      <c r="G1521" s="3">
        <f t="shared" si="52"/>
        <v>421178.64040999999</v>
      </c>
      <c r="H1521" s="3">
        <f t="shared" si="63"/>
        <v>0.36000000010244548</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33694944.049999997</v>
      </c>
      <c r="D1522" s="2">
        <f>'RAS-funkcijski'!E126</f>
        <v>36226951.960000001</v>
      </c>
      <c r="E1522" s="2">
        <v>0</v>
      </c>
      <c r="F1522" s="2">
        <v>0</v>
      </c>
      <c r="G1522" s="3">
        <f t="shared" si="52"/>
        <v>12950159.452339999</v>
      </c>
      <c r="H1522" s="3">
        <f t="shared" si="63"/>
        <v>8.999999612569809E-2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131491</v>
      </c>
      <c r="D1523" s="2">
        <f>'RAS-funkcijski'!E127</f>
        <v>147505.62</v>
      </c>
      <c r="E1523" s="2">
        <v>0</v>
      </c>
      <c r="F1523" s="2">
        <v>0</v>
      </c>
      <c r="G1523" s="3">
        <f t="shared" si="52"/>
        <v>52459.775519999996</v>
      </c>
      <c r="H1523" s="3">
        <f t="shared" si="63"/>
        <v>0.38000000000465661</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32257995.039999999</v>
      </c>
      <c r="D1524" s="2">
        <f>'RAS-funkcijski'!E128</f>
        <v>34664529.960000001</v>
      </c>
      <c r="E1524" s="2">
        <v>0</v>
      </c>
      <c r="F1524" s="2">
        <v>0</v>
      </c>
      <c r="G1524" s="3">
        <f t="shared" si="52"/>
        <v>12596794.81504</v>
      </c>
      <c r="H1524" s="3">
        <f t="shared" si="63"/>
        <v>7.9999998211860657E-2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128874990.56</v>
      </c>
      <c r="D1525" s="2">
        <f>'RAS-funkcijski'!E129</f>
        <v>157263072.44</v>
      </c>
      <c r="E1525" s="2">
        <v>0</v>
      </c>
      <c r="F1525" s="2">
        <v>0</v>
      </c>
      <c r="G1525" s="3">
        <f t="shared" si="52"/>
        <v>55425141.93</v>
      </c>
      <c r="H1525" s="3">
        <f t="shared" si="63"/>
        <v>0.87999999523162842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8111162.8099999996</v>
      </c>
      <c r="D1526" s="2">
        <f>'RAS-funkcijski'!E130</f>
        <v>17771014.359999999</v>
      </c>
      <c r="E1526" s="2">
        <v>0</v>
      </c>
      <c r="F1526" s="2">
        <v>0</v>
      </c>
      <c r="G1526" s="3">
        <f t="shared" si="52"/>
        <v>5500302.1327799996</v>
      </c>
      <c r="H1526" s="3">
        <f t="shared" si="63"/>
        <v>0.54999999981373549</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8111162.8099999996</v>
      </c>
      <c r="D1528" s="2">
        <f>'RAS-funkcijski'!E132</f>
        <v>17771014.359999999</v>
      </c>
      <c r="E1528" s="2">
        <v>0</v>
      </c>
      <c r="F1528" s="2">
        <v>0</v>
      </c>
      <c r="G1528" s="3">
        <f t="shared" si="52"/>
        <v>5587608.5158400005</v>
      </c>
      <c r="H1528" s="3">
        <f t="shared" si="63"/>
        <v>0.54999999981373549</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67595766.409999996</v>
      </c>
      <c r="D1529" s="2">
        <f>'RAS-funkcijski'!E133</f>
        <v>82831706.719999999</v>
      </c>
      <c r="E1529" s="2">
        <v>0</v>
      </c>
      <c r="F1529" s="2">
        <v>0</v>
      </c>
      <c r="G1529" s="3">
        <f t="shared" si="52"/>
        <v>30090434.200649999</v>
      </c>
      <c r="H1529" s="3">
        <f t="shared" si="63"/>
        <v>0.68999999761581421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23803796.149999999</v>
      </c>
      <c r="D1531" s="2">
        <f>'RAS-funkcijski'!E135</f>
        <v>20196572.52</v>
      </c>
      <c r="E1531" s="2">
        <v>0</v>
      </c>
      <c r="F1531" s="2">
        <v>0</v>
      </c>
      <c r="G1531" s="3">
        <f t="shared" si="52"/>
        <v>8409799.2958899997</v>
      </c>
      <c r="H1531" s="3">
        <f t="shared" si="63"/>
        <v>0.62999999895691872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6810720.3300000001</v>
      </c>
      <c r="D1534" s="2">
        <f>'RAS-funkcijski'!E138</f>
        <v>8448348.2899999991</v>
      </c>
      <c r="E1534" s="2">
        <v>0</v>
      </c>
      <c r="F1534" s="2">
        <v>0</v>
      </c>
      <c r="G1534" s="3">
        <f t="shared" si="52"/>
        <v>3176793.8659399999</v>
      </c>
      <c r="H1534" s="3">
        <f t="shared" si="63"/>
        <v>0.61999999918043613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22553544.859999999</v>
      </c>
      <c r="D1536" s="2">
        <f>'RAS-funkcijski'!E140</f>
        <v>28015430.550000001</v>
      </c>
      <c r="E1536" s="2">
        <v>0</v>
      </c>
      <c r="F1536" s="2">
        <v>0</v>
      </c>
      <c r="G1536" s="3">
        <f t="shared" si="52"/>
        <v>10687479.210560001</v>
      </c>
      <c r="H1536" s="3">
        <f t="shared" si="63"/>
        <v>0.58999999985098839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2447139355.9899998</v>
      </c>
      <c r="D1537" s="14">
        <f>'RAS-funkcijski'!E141</f>
        <v>2604529673.6100001</v>
      </c>
      <c r="E1537" s="14">
        <v>0</v>
      </c>
      <c r="F1537" s="14">
        <v>0</v>
      </c>
      <c r="G1537" s="15">
        <f t="shared" si="52"/>
        <v>1048899222.3397701</v>
      </c>
      <c r="H1537" s="15">
        <f t="shared" si="63"/>
        <v>0.40000009536743164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315918730.53999996</v>
      </c>
      <c r="D1538" s="7">
        <f>'P-VRIO'!E5</f>
        <v>75954613.100000009</v>
      </c>
      <c r="E1538" s="7">
        <v>0</v>
      </c>
      <c r="F1538" s="7">
        <v>0</v>
      </c>
      <c r="G1538" s="8">
        <f t="shared" si="52"/>
        <v>467827.95673999999</v>
      </c>
      <c r="H1538" s="8">
        <f t="shared" si="63"/>
        <v>0.56000004708766937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281770432.34999996</v>
      </c>
      <c r="D1539" s="2">
        <f>'P-VRIO'!E6</f>
        <v>53792185.230000004</v>
      </c>
      <c r="E1539" s="2">
        <v>0</v>
      </c>
      <c r="F1539" s="2">
        <v>0</v>
      </c>
      <c r="G1539" s="3">
        <f t="shared" si="52"/>
        <v>778709.60561999993</v>
      </c>
      <c r="H1539" s="3">
        <f t="shared" si="63"/>
        <v>0.57999996840953827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281770080.77999997</v>
      </c>
      <c r="D1540" s="2">
        <f>'P-VRIO'!E7</f>
        <v>48299977.170000002</v>
      </c>
      <c r="E1540" s="2">
        <v>0</v>
      </c>
      <c r="F1540" s="2">
        <v>0</v>
      </c>
      <c r="G1540" s="3">
        <f t="shared" si="52"/>
        <v>1135110.1053599999</v>
      </c>
      <c r="H1540" s="3">
        <f t="shared" si="63"/>
        <v>0.39000003039836884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681830.71</v>
      </c>
      <c r="D1541" s="2">
        <f>'P-VRIO'!E8</f>
        <v>8870984.5700000003</v>
      </c>
      <c r="E1541" s="2">
        <v>0</v>
      </c>
      <c r="F1541" s="2">
        <v>0</v>
      </c>
      <c r="G1541" s="3">
        <f t="shared" si="52"/>
        <v>73695.199399999998</v>
      </c>
      <c r="H1541" s="3">
        <f t="shared" si="63"/>
        <v>0.71999999973922968</v>
      </c>
      <c r="I1541" s="11">
        <f t="shared" ref="I1541:I1546" si="64">G1541*H1541</f>
        <v>53060.54354878248</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281016185.44</v>
      </c>
      <c r="D1542" s="2">
        <f>'P-VRIO'!E9</f>
        <v>39034847.880000003</v>
      </c>
      <c r="E1542" s="2">
        <v>0</v>
      </c>
      <c r="F1542" s="2">
        <v>0</v>
      </c>
      <c r="G1542" s="3">
        <f t="shared" si="52"/>
        <v>1795429.406</v>
      </c>
      <c r="H1542" s="3">
        <f t="shared" si="63"/>
        <v>0.55999999493360519</v>
      </c>
      <c r="I1542" s="11">
        <f t="shared" si="64"/>
        <v>1005440.4582636458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12456.13</v>
      </c>
      <c r="D1544" s="2">
        <f>'P-VRIO'!E11</f>
        <v>16610.830000000002</v>
      </c>
      <c r="E1544" s="2">
        <v>0</v>
      </c>
      <c r="F1544" s="2">
        <v>0</v>
      </c>
      <c r="G1544" s="3">
        <f t="shared" si="52"/>
        <v>319.74453000000005</v>
      </c>
      <c r="H1544" s="3">
        <f t="shared" si="63"/>
        <v>0.29999999999745341</v>
      </c>
      <c r="I1544" s="11">
        <f t="shared" si="64"/>
        <v>95.923358999185766</v>
      </c>
      <c r="J1544" s="3">
        <f>IF(AND(Skriveni!C1544&lt;&gt;0,Skriveni!D1544&lt;&gt;0),1,0)</f>
        <v>1</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56467.88</v>
      </c>
      <c r="D1545" s="2">
        <f>'P-VRIO'!E12</f>
        <v>56467.88</v>
      </c>
      <c r="E1545" s="2">
        <v>0</v>
      </c>
      <c r="F1545" s="2">
        <v>0</v>
      </c>
      <c r="G1545" s="3">
        <f t="shared" si="52"/>
        <v>1355.22912</v>
      </c>
      <c r="H1545" s="3">
        <f t="shared" si="63"/>
        <v>0.24000000000523869</v>
      </c>
      <c r="I1545" s="11">
        <f t="shared" si="64"/>
        <v>325.25498880709961</v>
      </c>
      <c r="J1545" s="3">
        <f>IF(AND(Skriveni!C1545&lt;&gt;0,Skriveni!D1545&lt;&gt;0),1,0)</f>
        <v>1</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3140.62</v>
      </c>
      <c r="D1546" s="2">
        <f>'P-VRIO'!E13</f>
        <v>321066.01</v>
      </c>
      <c r="E1546" s="2">
        <v>0</v>
      </c>
      <c r="F1546" s="2">
        <v>0</v>
      </c>
      <c r="G1546" s="3">
        <f t="shared" si="52"/>
        <v>5807.4537600000003</v>
      </c>
      <c r="H1546" s="3">
        <f t="shared" si="63"/>
        <v>0.39000000000942237</v>
      </c>
      <c r="I1546" s="11">
        <f t="shared" si="64"/>
        <v>2264.9069664547201</v>
      </c>
      <c r="J1546" s="3">
        <f>IF(AND(Skriveni!C1546&lt;&gt;0,Skriveni!D1546&lt;&gt;0),1,0)</f>
        <v>1</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351.57</v>
      </c>
      <c r="D1547" s="2">
        <f>'P-VRIO'!E14</f>
        <v>5492208.0599999996</v>
      </c>
      <c r="E1547" s="2">
        <v>0</v>
      </c>
      <c r="F1547" s="2">
        <v>0</v>
      </c>
      <c r="G1547" s="3">
        <f t="shared" si="52"/>
        <v>109847.67689999999</v>
      </c>
      <c r="H1547" s="3">
        <f t="shared" si="63"/>
        <v>0.48999999959022489</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351.57</v>
      </c>
      <c r="D1551" s="2">
        <f>'P-VRIO'!E18</f>
        <v>0</v>
      </c>
      <c r="E1551" s="2">
        <v>0</v>
      </c>
      <c r="F1551" s="2">
        <v>0</v>
      </c>
      <c r="G1551" s="3">
        <f t="shared" si="52"/>
        <v>4.9219799999999996</v>
      </c>
      <c r="H1551" s="3">
        <f t="shared" si="63"/>
        <v>0.43000000000000682</v>
      </c>
      <c r="I1551" s="11">
        <f t="shared" si="65"/>
        <v>2.1164514000000332</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5491779</v>
      </c>
      <c r="E1552" s="2">
        <v>0</v>
      </c>
      <c r="F1552" s="2">
        <v>0</v>
      </c>
      <c r="G1552" s="3">
        <f t="shared" si="52"/>
        <v>164753.37</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429.06</v>
      </c>
      <c r="E1553" s="2">
        <v>0</v>
      </c>
      <c r="F1553" s="2">
        <v>0</v>
      </c>
      <c r="G1553" s="3">
        <f t="shared" si="52"/>
        <v>13.72992</v>
      </c>
      <c r="H1553" s="3">
        <f t="shared" si="63"/>
        <v>6.0000000000002274E-2</v>
      </c>
      <c r="I1553" s="11">
        <f t="shared" si="65"/>
        <v>0.82379520000003126</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34148298.190000005</v>
      </c>
      <c r="D1555" s="2">
        <f>'P-VRIO'!E22</f>
        <v>22162427.870000001</v>
      </c>
      <c r="E1555" s="2">
        <v>0</v>
      </c>
      <c r="F1555" s="2">
        <v>0</v>
      </c>
      <c r="G1555" s="3">
        <f t="shared" si="52"/>
        <v>1412516.7707400001</v>
      </c>
      <c r="H1555" s="3">
        <f t="shared" si="63"/>
        <v>0.32000000402331352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34148289.200000003</v>
      </c>
      <c r="D1556" s="2">
        <f>'P-VRIO'!E23</f>
        <v>21841672.880000003</v>
      </c>
      <c r="E1556" s="2">
        <v>0</v>
      </c>
      <c r="F1556" s="2">
        <v>0</v>
      </c>
      <c r="G1556" s="3">
        <f t="shared" si="52"/>
        <v>1478801.0642400002</v>
      </c>
      <c r="H1556" s="3">
        <f t="shared" si="63"/>
        <v>0.32000000029802322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5163839.8499999996</v>
      </c>
      <c r="D1557" s="2">
        <f>'P-VRIO'!E24</f>
        <v>14568407.880000001</v>
      </c>
      <c r="E1557" s="2">
        <v>0</v>
      </c>
      <c r="F1557" s="2">
        <v>0</v>
      </c>
      <c r="G1557" s="3">
        <f t="shared" si="52"/>
        <v>686013.11220000009</v>
      </c>
      <c r="H1557" s="3">
        <f t="shared" si="63"/>
        <v>0.26999999955296516</v>
      </c>
      <c r="I1557" s="11">
        <f t="shared" ref="I1557:I1562" si="66">G1557*H1557</f>
        <v>185223.53998732826</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28810251.760000002</v>
      </c>
      <c r="D1558" s="2">
        <f>'P-VRIO'!E25</f>
        <v>7232654.3099999996</v>
      </c>
      <c r="E1558" s="2">
        <v>0</v>
      </c>
      <c r="F1558" s="2">
        <v>0</v>
      </c>
      <c r="G1558" s="3">
        <f t="shared" si="52"/>
        <v>908786.76798</v>
      </c>
      <c r="H1558" s="3">
        <f t="shared" si="63"/>
        <v>0.54999999795109034</v>
      </c>
      <c r="I1558" s="11">
        <f t="shared" si="66"/>
        <v>499832.72052697802</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22229.1</v>
      </c>
      <c r="D1560" s="2">
        <f>'P-VRIO'!E27</f>
        <v>9240.02</v>
      </c>
      <c r="E1560" s="2">
        <v>0</v>
      </c>
      <c r="F1560" s="2">
        <v>0</v>
      </c>
      <c r="G1560" s="3">
        <f t="shared" si="52"/>
        <v>936.31021999999996</v>
      </c>
      <c r="H1560" s="3">
        <f t="shared" si="63"/>
        <v>0.11999999999898137</v>
      </c>
      <c r="I1560" s="11">
        <f t="shared" si="66"/>
        <v>112.35722639904624</v>
      </c>
      <c r="J1560" s="3">
        <f>IF(AND(Skriveni!C1560&lt;&gt;0,Skriveni!D1560&lt;&gt;0),1,0)</f>
        <v>1</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151968.49</v>
      </c>
      <c r="D1561" s="2">
        <f>'P-VRIO'!E28</f>
        <v>1037.25</v>
      </c>
      <c r="E1561" s="2">
        <v>0</v>
      </c>
      <c r="F1561" s="2">
        <v>0</v>
      </c>
      <c r="G1561" s="3">
        <f t="shared" si="52"/>
        <v>3697.0317599999998</v>
      </c>
      <c r="H1561" s="3">
        <f t="shared" si="63"/>
        <v>0.73999999999068677</v>
      </c>
      <c r="I1561" s="11">
        <f t="shared" si="66"/>
        <v>2735.8035023655684</v>
      </c>
      <c r="J1561" s="3">
        <f>IF(AND(Skriveni!C1561&lt;&gt;0,Skriveni!D1561&lt;&gt;0),1,0)</f>
        <v>1</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30333.42</v>
      </c>
      <c r="E1562" s="2">
        <v>0</v>
      </c>
      <c r="F1562" s="2">
        <v>0</v>
      </c>
      <c r="G1562" s="3">
        <f t="shared" si="52"/>
        <v>1516.671</v>
      </c>
      <c r="H1562" s="3">
        <f t="shared" si="63"/>
        <v>0.41999999999825377</v>
      </c>
      <c r="I1562" s="11">
        <f t="shared" si="66"/>
        <v>637.00181999735162</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8.99</v>
      </c>
      <c r="D1563" s="2">
        <f>'P-VRIO'!E30</f>
        <v>320754.99000000005</v>
      </c>
      <c r="E1563" s="2">
        <v>0</v>
      </c>
      <c r="F1563" s="2">
        <v>0</v>
      </c>
      <c r="G1563" s="3">
        <f t="shared" si="52"/>
        <v>16679.49322</v>
      </c>
      <c r="H1563" s="3">
        <f t="shared" si="63"/>
        <v>1.9999999951105352E-2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7184.78</v>
      </c>
      <c r="E1568" s="2">
        <v>0</v>
      </c>
      <c r="F1568" s="2">
        <v>0</v>
      </c>
      <c r="G1568" s="3">
        <f t="shared" si="52"/>
        <v>445.45635999999996</v>
      </c>
      <c r="H1568" s="3">
        <f t="shared" si="63"/>
        <v>0.22000000000025466</v>
      </c>
      <c r="I1568" s="11">
        <f t="shared" si="67"/>
        <v>98.000399200113435</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8.99</v>
      </c>
      <c r="D1569" s="2">
        <f>'P-VRIO'!E36</f>
        <v>313570.21000000002</v>
      </c>
      <c r="E1569" s="2">
        <v>0</v>
      </c>
      <c r="F1569" s="2">
        <v>0</v>
      </c>
      <c r="G1569" s="3">
        <f t="shared" si="52"/>
        <v>20068.781120000003</v>
      </c>
      <c r="H1569" s="3">
        <f t="shared" si="63"/>
        <v>0.22000000002095454</v>
      </c>
      <c r="I1569" s="11">
        <f t="shared" si="67"/>
        <v>4415.1318468205327</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32579.629999999997</v>
      </c>
      <c r="E1571" s="2">
        <v>0</v>
      </c>
      <c r="F1571" s="2">
        <v>0</v>
      </c>
      <c r="G1571" s="3">
        <f t="shared" si="52"/>
        <v>2215.4148399999999</v>
      </c>
      <c r="H1571" s="3">
        <f t="shared" si="63"/>
        <v>0.37000000000261934</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9757.26</v>
      </c>
      <c r="E1572" s="2">
        <v>0</v>
      </c>
      <c r="F1572" s="2">
        <v>0</v>
      </c>
      <c r="G1572" s="3">
        <f t="shared" si="52"/>
        <v>683.0082000000001</v>
      </c>
      <c r="H1572" s="3">
        <f t="shared" si="63"/>
        <v>0.26000000000021828</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9757.26</v>
      </c>
      <c r="E1573" s="2">
        <v>0</v>
      </c>
      <c r="F1573" s="2">
        <v>0</v>
      </c>
      <c r="G1573" s="3">
        <f t="shared" si="52"/>
        <v>702.52271999999994</v>
      </c>
      <c r="H1573" s="3">
        <f t="shared" si="63"/>
        <v>0.26000000000021828</v>
      </c>
      <c r="I1573" s="11">
        <f t="shared" ref="I1573:I1576" si="68">G1573*H1573</f>
        <v>182.65590720015334</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22822.37</v>
      </c>
      <c r="E1577" s="2">
        <v>0</v>
      </c>
      <c r="F1577" s="2">
        <v>0</v>
      </c>
      <c r="G1577" s="3">
        <f t="shared" si="52"/>
        <v>1825.7896000000001</v>
      </c>
      <c r="H1577" s="3">
        <f t="shared" si="63"/>
        <v>0.36999999999898137</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22375.919999999998</v>
      </c>
      <c r="E1578" s="2">
        <v>0</v>
      </c>
      <c r="F1578" s="2">
        <v>0</v>
      </c>
      <c r="G1578" s="3">
        <f t="shared" si="52"/>
        <v>1834.8254399999998</v>
      </c>
      <c r="H1578" s="3">
        <f t="shared" si="63"/>
        <v>8.000000000174623E-2</v>
      </c>
      <c r="I1578" s="11">
        <f t="shared" ref="I1578:I1581" si="69">G1578*H1578</f>
        <v>146.78603520320402</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446.45</v>
      </c>
      <c r="E1579" s="2">
        <v>0</v>
      </c>
      <c r="F1579" s="2">
        <v>0</v>
      </c>
      <c r="G1579" s="3">
        <f t="shared" si="52"/>
        <v>37.501800000000003</v>
      </c>
      <c r="H1579" s="3">
        <f t="shared" si="63"/>
        <v>0.44999999999998863</v>
      </c>
      <c r="I1579" s="11">
        <f t="shared" si="69"/>
        <v>16.875809999999575</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452382773.30000001</v>
      </c>
      <c r="D1582" s="7"/>
      <c r="E1582" s="7">
        <v>0</v>
      </c>
      <c r="F1582" s="7">
        <v>0</v>
      </c>
      <c r="G1582" s="8">
        <f t="shared" ref="G1582:G1686" si="70">B1582/1000*C1582</f>
        <v>452382.7733</v>
      </c>
      <c r="H1582" s="8">
        <f t="shared" ref="H1582:H1686" si="71">ABS(C1582-ROUND(C1582,0))</f>
        <v>0.30000001192092896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3001279590.6800008</v>
      </c>
      <c r="D1583" s="2">
        <v>0</v>
      </c>
      <c r="E1583" s="2">
        <v>0</v>
      </c>
      <c r="F1583" s="2">
        <v>0</v>
      </c>
      <c r="G1583" s="3">
        <f t="shared" si="70"/>
        <v>6002559.1813600017</v>
      </c>
      <c r="H1583" s="3">
        <f t="shared" si="71"/>
        <v>0.31999921798706055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293841700.75999999</v>
      </c>
      <c r="D1584" s="2">
        <v>0</v>
      </c>
      <c r="E1584" s="2">
        <v>0</v>
      </c>
      <c r="F1584" s="2">
        <v>0</v>
      </c>
      <c r="G1584" s="3">
        <f t="shared" si="70"/>
        <v>881525.10227999999</v>
      </c>
      <c r="H1584" s="3">
        <f t="shared" si="71"/>
        <v>0.24000000953674316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2282995359.4700003</v>
      </c>
      <c r="D1585" s="2">
        <v>0</v>
      </c>
      <c r="E1585" s="2">
        <v>0</v>
      </c>
      <c r="F1585" s="2">
        <v>0</v>
      </c>
      <c r="G1585" s="3">
        <f t="shared" si="70"/>
        <v>9131981.437880002</v>
      </c>
      <c r="H1585" s="3">
        <f t="shared" si="71"/>
        <v>0.47000026702880859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1123458555.28</v>
      </c>
      <c r="D1586" s="2">
        <v>0</v>
      </c>
      <c r="E1586" s="2">
        <v>0</v>
      </c>
      <c r="F1586" s="2">
        <v>0</v>
      </c>
      <c r="G1586" s="3">
        <f t="shared" si="70"/>
        <v>5617292.7763999999</v>
      </c>
      <c r="H1586" s="3">
        <f t="shared" si="71"/>
        <v>0.27999997138977051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553143534.12</v>
      </c>
      <c r="D1587" s="2">
        <v>0</v>
      </c>
      <c r="E1587" s="2">
        <v>0</v>
      </c>
      <c r="F1587" s="2">
        <v>0</v>
      </c>
      <c r="G1587" s="3">
        <f t="shared" si="70"/>
        <v>3318861.2047200003</v>
      </c>
      <c r="H1587" s="3">
        <f t="shared" si="71"/>
        <v>0.12000000476837158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11152263.119999999</v>
      </c>
      <c r="D1588" s="2">
        <v>0</v>
      </c>
      <c r="E1588" s="2">
        <v>0</v>
      </c>
      <c r="F1588" s="2">
        <v>0</v>
      </c>
      <c r="G1588" s="3">
        <f t="shared" si="70"/>
        <v>78065.841839999994</v>
      </c>
      <c r="H1588" s="3">
        <f t="shared" si="71"/>
        <v>0.11999999918043613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250593236.19</v>
      </c>
      <c r="D1589" s="2">
        <v>0</v>
      </c>
      <c r="E1589" s="2">
        <v>0</v>
      </c>
      <c r="F1589" s="2">
        <v>0</v>
      </c>
      <c r="G1589" s="3">
        <f t="shared" si="70"/>
        <v>2004745.88952</v>
      </c>
      <c r="H1589" s="3">
        <f t="shared" si="71"/>
        <v>0.18999999761581421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202925.47</v>
      </c>
      <c r="D1590" s="2">
        <v>0</v>
      </c>
      <c r="E1590" s="2">
        <v>0</v>
      </c>
      <c r="F1590" s="2">
        <v>0</v>
      </c>
      <c r="G1590" s="3">
        <f>B1590/1000*C1590</f>
        <v>1826.3292299999998</v>
      </c>
      <c r="H1590" s="3">
        <f>ABS(C1590-ROUND(C1590,0))</f>
        <v>0.47000000000116415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81389416.659999996</v>
      </c>
      <c r="D1591" s="2">
        <v>0</v>
      </c>
      <c r="E1591" s="2">
        <v>0</v>
      </c>
      <c r="F1591" s="2">
        <v>0</v>
      </c>
      <c r="G1591" s="3">
        <f t="shared" si="70"/>
        <v>813894.1666</v>
      </c>
      <c r="H1591" s="3">
        <f t="shared" si="71"/>
        <v>0.34000000357627869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129952982</v>
      </c>
      <c r="D1592" s="2">
        <v>0</v>
      </c>
      <c r="E1592" s="2">
        <v>0</v>
      </c>
      <c r="F1592" s="2">
        <v>0</v>
      </c>
      <c r="G1592" s="3">
        <f t="shared" si="70"/>
        <v>1429482.8019999999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133102446.63</v>
      </c>
      <c r="D1593" s="2">
        <v>0</v>
      </c>
      <c r="E1593" s="2">
        <v>0</v>
      </c>
      <c r="F1593" s="2">
        <v>0</v>
      </c>
      <c r="G1593" s="3">
        <f t="shared" si="70"/>
        <v>1597229.35956</v>
      </c>
      <c r="H1593" s="3">
        <f t="shared" si="71"/>
        <v>0.37000000476837158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300015532.23000002</v>
      </c>
      <c r="D1594" s="2">
        <v>0</v>
      </c>
      <c r="E1594" s="2">
        <v>0</v>
      </c>
      <c r="F1594" s="2">
        <v>0</v>
      </c>
      <c r="G1594" s="3">
        <f t="shared" si="70"/>
        <v>3900201.9189900002</v>
      </c>
      <c r="H1594" s="3">
        <f t="shared" si="71"/>
        <v>0.23000001907348633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68092659.799999997</v>
      </c>
      <c r="D1595" s="2">
        <v>0</v>
      </c>
      <c r="E1595" s="2">
        <v>0</v>
      </c>
      <c r="F1595" s="2">
        <v>0</v>
      </c>
      <c r="G1595" s="3">
        <f t="shared" si="70"/>
        <v>953297.23719999997</v>
      </c>
      <c r="H1595" s="3">
        <f t="shared" si="71"/>
        <v>0.20000000298023224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503734.58</v>
      </c>
      <c r="D1599" s="2">
        <v>0</v>
      </c>
      <c r="E1599" s="2">
        <v>0</v>
      </c>
      <c r="F1599" s="2">
        <v>0</v>
      </c>
      <c r="G1599" s="3">
        <f t="shared" si="70"/>
        <v>9067.2224399999996</v>
      </c>
      <c r="H1599" s="3">
        <f t="shared" si="71"/>
        <v>0.41999999998370185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67588925.219999999</v>
      </c>
      <c r="D1600" s="2">
        <v>0</v>
      </c>
      <c r="E1600" s="2">
        <v>0</v>
      </c>
      <c r="F1600" s="2">
        <v>0</v>
      </c>
      <c r="G1600" s="3">
        <f t="shared" si="70"/>
        <v>1284189.5791799999</v>
      </c>
      <c r="H1600" s="3">
        <f t="shared" si="71"/>
        <v>0.2199999988079071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56334338.420000002</v>
      </c>
      <c r="D1601" s="2">
        <v>0</v>
      </c>
      <c r="E1601" s="2">
        <v>0</v>
      </c>
      <c r="F1601" s="2">
        <v>0</v>
      </c>
      <c r="G1601" s="3">
        <f>B1601/1000*C1601</f>
        <v>1126686.7684000002</v>
      </c>
      <c r="H1601" s="3">
        <f>ABS(C1601-ROUND(C1601,0))</f>
        <v>0.42000000178813934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2903169297.6099992</v>
      </c>
      <c r="D1602" s="2">
        <v>0</v>
      </c>
      <c r="E1602" s="2">
        <v>0</v>
      </c>
      <c r="F1602" s="2">
        <v>0</v>
      </c>
      <c r="G1602" s="3">
        <f t="shared" si="70"/>
        <v>60966555.249809988</v>
      </c>
      <c r="H1602" s="3">
        <f t="shared" si="71"/>
        <v>0.39000082015991211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298360771.27999997</v>
      </c>
      <c r="D1603" s="2">
        <v>0</v>
      </c>
      <c r="E1603" s="2">
        <v>0</v>
      </c>
      <c r="F1603" s="2">
        <v>0</v>
      </c>
      <c r="G1603" s="3">
        <f t="shared" si="70"/>
        <v>6563936.9681599988</v>
      </c>
      <c r="H1603" s="3">
        <f t="shared" si="71"/>
        <v>0.27999997138977051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2243042440.0299997</v>
      </c>
      <c r="D1604" s="2">
        <v>0</v>
      </c>
      <c r="E1604" s="2">
        <v>0</v>
      </c>
      <c r="F1604" s="2">
        <v>0</v>
      </c>
      <c r="G1604" s="3">
        <f t="shared" si="70"/>
        <v>51589976.120689996</v>
      </c>
      <c r="H1604" s="3">
        <f t="shared" si="71"/>
        <v>2.9999732971191406E-2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1110425188.79</v>
      </c>
      <c r="D1605" s="2">
        <v>0</v>
      </c>
      <c r="E1605" s="2">
        <v>0</v>
      </c>
      <c r="F1605" s="2">
        <v>0</v>
      </c>
      <c r="G1605" s="3">
        <f t="shared" si="70"/>
        <v>26650204.530960001</v>
      </c>
      <c r="H1605" s="3">
        <f t="shared" si="71"/>
        <v>0.21000003814697266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537826570.16999996</v>
      </c>
      <c r="D1606" s="2">
        <v>0</v>
      </c>
      <c r="E1606" s="2">
        <v>0</v>
      </c>
      <c r="F1606" s="2">
        <v>0</v>
      </c>
      <c r="G1606" s="3">
        <f t="shared" si="70"/>
        <v>13445664.254249999</v>
      </c>
      <c r="H1606" s="3">
        <f t="shared" si="71"/>
        <v>0.16999995708465576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11269043.09</v>
      </c>
      <c r="D1607" s="2">
        <v>0</v>
      </c>
      <c r="E1607" s="2">
        <v>0</v>
      </c>
      <c r="F1607" s="2">
        <v>0</v>
      </c>
      <c r="G1607" s="3">
        <f t="shared" si="70"/>
        <v>292995.12033999996</v>
      </c>
      <c r="H1607" s="3">
        <f t="shared" si="71"/>
        <v>8.9999999850988388E-2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238409166.99000001</v>
      </c>
      <c r="D1608" s="2">
        <v>0</v>
      </c>
      <c r="E1608" s="2">
        <v>0</v>
      </c>
      <c r="F1608" s="2">
        <v>0</v>
      </c>
      <c r="G1608" s="3">
        <f t="shared" si="70"/>
        <v>6437047.5087299999</v>
      </c>
      <c r="H1608" s="3">
        <f t="shared" si="71"/>
        <v>9.9999904632568359E-3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418331.09</v>
      </c>
      <c r="D1609" s="2">
        <v>0</v>
      </c>
      <c r="E1609" s="2">
        <v>0</v>
      </c>
      <c r="F1609" s="2">
        <v>0</v>
      </c>
      <c r="G1609" s="3">
        <f>B1609/1000*C1609</f>
        <v>11713.270520000002</v>
      </c>
      <c r="H1609" s="3">
        <f>ABS(C1609-ROUND(C1609,0))</f>
        <v>9.0000000025611371E-2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80370338.170000002</v>
      </c>
      <c r="D1610" s="2">
        <v>0</v>
      </c>
      <c r="E1610" s="2">
        <v>0</v>
      </c>
      <c r="F1610" s="2">
        <v>0</v>
      </c>
      <c r="G1610" s="3">
        <f t="shared" si="70"/>
        <v>2330739.80693</v>
      </c>
      <c r="H1610" s="3">
        <f t="shared" si="71"/>
        <v>0.17000000178813934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124895469.13</v>
      </c>
      <c r="D1611" s="2">
        <v>0</v>
      </c>
      <c r="E1611" s="2">
        <v>0</v>
      </c>
      <c r="F1611" s="2">
        <v>0</v>
      </c>
      <c r="G1611" s="3">
        <f t="shared" si="70"/>
        <v>3746864.0738999997</v>
      </c>
      <c r="H1611" s="3">
        <f t="shared" si="71"/>
        <v>0.12999999523162842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139428332.59999999</v>
      </c>
      <c r="D1612" s="2">
        <v>0</v>
      </c>
      <c r="E1612" s="2">
        <v>0</v>
      </c>
      <c r="F1612" s="2">
        <v>0</v>
      </c>
      <c r="G1612" s="3">
        <f t="shared" si="70"/>
        <v>4322278.3105999995</v>
      </c>
      <c r="H1612" s="3">
        <f t="shared" si="71"/>
        <v>0.40000000596046448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289350925.62</v>
      </c>
      <c r="D1613" s="2">
        <v>0</v>
      </c>
      <c r="E1613" s="2">
        <v>0</v>
      </c>
      <c r="F1613" s="2">
        <v>0</v>
      </c>
      <c r="G1613" s="3">
        <f t="shared" si="70"/>
        <v>9259229.6198399998</v>
      </c>
      <c r="H1613" s="3">
        <f t="shared" si="71"/>
        <v>0.37999999523162842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7466796.3699999992</v>
      </c>
      <c r="D1614" s="2">
        <v>0</v>
      </c>
      <c r="E1614" s="2">
        <v>0</v>
      </c>
      <c r="F1614" s="2">
        <v>0</v>
      </c>
      <c r="G1614" s="3">
        <f t="shared" si="70"/>
        <v>246404.28021</v>
      </c>
      <c r="H1614" s="3">
        <f t="shared" si="71"/>
        <v>0.36999999918043613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5313270.8899999997</v>
      </c>
      <c r="D1618" s="2">
        <v>0</v>
      </c>
      <c r="E1618" s="2">
        <v>0</v>
      </c>
      <c r="F1618" s="2">
        <v>0</v>
      </c>
      <c r="G1618" s="3">
        <f t="shared" si="70"/>
        <v>196591.02292999998</v>
      </c>
      <c r="H1618" s="3">
        <f t="shared" si="71"/>
        <v>0.11000000033527613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2153525.48</v>
      </c>
      <c r="D1619" s="2">
        <v>0</v>
      </c>
      <c r="E1619" s="2">
        <v>0</v>
      </c>
      <c r="F1619" s="2">
        <v>0</v>
      </c>
      <c r="G1619" s="3">
        <f t="shared" si="70"/>
        <v>81833.968240000002</v>
      </c>
      <c r="H1619" s="3">
        <f t="shared" si="71"/>
        <v>0.47999999998137355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64948364.310000002</v>
      </c>
      <c r="D1620" s="2">
        <v>0</v>
      </c>
      <c r="E1620" s="2">
        <v>0</v>
      </c>
      <c r="F1620" s="2">
        <v>0</v>
      </c>
      <c r="G1620" s="3">
        <f>B1620/1000*C1620</f>
        <v>2532986.2080900003</v>
      </c>
      <c r="H1620" s="3">
        <f>ABS(C1620-ROUND(C1620,0))</f>
        <v>0.31000000238418579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550493066.37000179</v>
      </c>
      <c r="D1621" s="2">
        <v>0</v>
      </c>
      <c r="E1621" s="2">
        <v>0</v>
      </c>
      <c r="F1621" s="2">
        <v>0</v>
      </c>
      <c r="G1621" s="3">
        <f t="shared" si="70"/>
        <v>22019722.654800072</v>
      </c>
      <c r="H1621" s="3">
        <f t="shared" si="71"/>
        <v>0.37000179290771484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16222980.930000003</v>
      </c>
      <c r="D1622" s="2">
        <v>0</v>
      </c>
      <c r="E1622" s="2">
        <v>0</v>
      </c>
      <c r="F1622" s="2">
        <v>0</v>
      </c>
      <c r="G1622" s="3">
        <f t="shared" si="70"/>
        <v>665142.21813000017</v>
      </c>
      <c r="H1622" s="3">
        <f t="shared" si="71"/>
        <v>6.9999996572732925E-2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88939.16</v>
      </c>
      <c r="D1623" s="2">
        <v>0</v>
      </c>
      <c r="E1623" s="2">
        <v>0</v>
      </c>
      <c r="F1623" s="2">
        <v>0</v>
      </c>
      <c r="G1623" s="3">
        <f t="shared" si="70"/>
        <v>3735.4447200000004</v>
      </c>
      <c r="H1623" s="3">
        <f t="shared" si="71"/>
        <v>0.16000000000349246</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65894.69</v>
      </c>
      <c r="D1624" s="2">
        <v>0</v>
      </c>
      <c r="E1624" s="2">
        <v>0</v>
      </c>
      <c r="F1624" s="2">
        <v>0</v>
      </c>
      <c r="G1624" s="3">
        <f t="shared" si="70"/>
        <v>2833.4716699999999</v>
      </c>
      <c r="H1624" s="3">
        <f t="shared" si="71"/>
        <v>0.30999999999767169</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7353.96</v>
      </c>
      <c r="D1625" s="2">
        <v>0</v>
      </c>
      <c r="E1625" s="2">
        <v>0</v>
      </c>
      <c r="F1625" s="2">
        <v>0</v>
      </c>
      <c r="G1625" s="3">
        <f t="shared" si="70"/>
        <v>323.57423999999997</v>
      </c>
      <c r="H1625" s="3">
        <f t="shared" si="71"/>
        <v>3.999999999996362E-2</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15690.51</v>
      </c>
      <c r="D1626" s="2">
        <v>0</v>
      </c>
      <c r="E1626" s="2">
        <v>0</v>
      </c>
      <c r="F1626" s="2">
        <v>0</v>
      </c>
      <c r="G1626" s="3">
        <f t="shared" si="70"/>
        <v>706.07294999999999</v>
      </c>
      <c r="H1626" s="3">
        <f t="shared" si="71"/>
        <v>0.48999999999978172</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12188575.450000003</v>
      </c>
      <c r="D1628" s="2">
        <v>0</v>
      </c>
      <c r="E1628" s="2">
        <v>0</v>
      </c>
      <c r="F1628" s="2">
        <v>0</v>
      </c>
      <c r="G1628" s="3">
        <f t="shared" si="70"/>
        <v>572863.04615000018</v>
      </c>
      <c r="H1628" s="3">
        <f t="shared" si="71"/>
        <v>0.45000000298023224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60026.130000000005</v>
      </c>
      <c r="D1629" s="2">
        <v>0</v>
      </c>
      <c r="E1629" s="2">
        <v>0</v>
      </c>
      <c r="F1629" s="2">
        <v>0</v>
      </c>
      <c r="G1629" s="3">
        <f t="shared" si="70"/>
        <v>2881.2542400000002</v>
      </c>
      <c r="H1629" s="3">
        <f t="shared" si="71"/>
        <v>0.13000000000465661</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32681.25</v>
      </c>
      <c r="D1630" s="2">
        <v>0</v>
      </c>
      <c r="E1630" s="2">
        <v>0</v>
      </c>
      <c r="F1630" s="2">
        <v>0</v>
      </c>
      <c r="G1630" s="3">
        <f t="shared" si="70"/>
        <v>1601.3812500000001</v>
      </c>
      <c r="H1630" s="3">
        <f t="shared" si="71"/>
        <v>0.25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27344.880000000001</v>
      </c>
      <c r="D1631" s="2">
        <v>0</v>
      </c>
      <c r="E1631" s="2">
        <v>0</v>
      </c>
      <c r="F1631" s="2">
        <v>0</v>
      </c>
      <c r="G1631" s="3">
        <f t="shared" si="70"/>
        <v>1367.2440000000001</v>
      </c>
      <c r="H1631" s="3">
        <f t="shared" si="71"/>
        <v>0.11999999999898137</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11174256.73</v>
      </c>
      <c r="D1634" s="2">
        <v>0</v>
      </c>
      <c r="E1634" s="2">
        <v>0</v>
      </c>
      <c r="F1634" s="2">
        <v>0</v>
      </c>
      <c r="G1634" s="3">
        <f t="shared" si="70"/>
        <v>592235.60669000004</v>
      </c>
      <c r="H1634" s="3">
        <f t="shared" si="71"/>
        <v>0.26999999955296516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6428263.0700000003</v>
      </c>
      <c r="D1635" s="2">
        <v>0</v>
      </c>
      <c r="E1635" s="2">
        <v>0</v>
      </c>
      <c r="F1635" s="2">
        <v>0</v>
      </c>
      <c r="G1635" s="3">
        <f t="shared" si="70"/>
        <v>347126.20578000002</v>
      </c>
      <c r="H1635" s="3">
        <f t="shared" si="71"/>
        <v>7.0000000298023224E-2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3998099.3</v>
      </c>
      <c r="D1636" s="2">
        <v>0</v>
      </c>
      <c r="E1636" s="2">
        <v>0</v>
      </c>
      <c r="F1636" s="2">
        <v>0</v>
      </c>
      <c r="G1636" s="3">
        <f t="shared" si="70"/>
        <v>219895.4615</v>
      </c>
      <c r="H1636" s="3">
        <f t="shared" si="71"/>
        <v>0.29999999981373549</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192720.86</v>
      </c>
      <c r="D1637" s="2">
        <v>0</v>
      </c>
      <c r="E1637" s="2">
        <v>0</v>
      </c>
      <c r="F1637" s="2">
        <v>0</v>
      </c>
      <c r="G1637" s="3">
        <f t="shared" si="70"/>
        <v>10792.36816</v>
      </c>
      <c r="H1637" s="3">
        <f t="shared" si="71"/>
        <v>0.14000000001396984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555173.5</v>
      </c>
      <c r="D1638" s="2">
        <v>0</v>
      </c>
      <c r="E1638" s="2">
        <v>0</v>
      </c>
      <c r="F1638" s="2">
        <v>0</v>
      </c>
      <c r="G1638" s="3">
        <f t="shared" si="70"/>
        <v>31644.889500000001</v>
      </c>
      <c r="H1638" s="3">
        <f t="shared" si="71"/>
        <v>0.5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60304.229999999996</v>
      </c>
      <c r="D1639" s="2">
        <v>0</v>
      </c>
      <c r="E1639" s="2">
        <v>0</v>
      </c>
      <c r="F1639" s="2">
        <v>0</v>
      </c>
      <c r="G1639" s="3">
        <f t="shared" si="70"/>
        <v>3497.64534</v>
      </c>
      <c r="H1639" s="3">
        <f t="shared" si="71"/>
        <v>0.22999999999592546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53125.39</v>
      </c>
      <c r="D1640" s="2">
        <v>0</v>
      </c>
      <c r="E1640" s="2">
        <v>0</v>
      </c>
      <c r="F1640" s="2">
        <v>0</v>
      </c>
      <c r="G1640" s="3">
        <f t="shared" si="70"/>
        <v>3134.3980099999999</v>
      </c>
      <c r="H1640" s="3">
        <f t="shared" si="71"/>
        <v>0.38999999999941792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3298.78</v>
      </c>
      <c r="D1641" s="2">
        <v>0</v>
      </c>
      <c r="E1641" s="2">
        <v>0</v>
      </c>
      <c r="F1641" s="2">
        <v>0</v>
      </c>
      <c r="G1641" s="3">
        <f t="shared" si="70"/>
        <v>197.92680000000001</v>
      </c>
      <c r="H1641" s="3">
        <f t="shared" si="71"/>
        <v>0.21999999999979991</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4.46</v>
      </c>
      <c r="D1642" s="2">
        <v>0</v>
      </c>
      <c r="E1642" s="2">
        <v>0</v>
      </c>
      <c r="F1642" s="2">
        <v>0</v>
      </c>
      <c r="G1642" s="3">
        <f t="shared" si="70"/>
        <v>0.27205999999999997</v>
      </c>
      <c r="H1642" s="3">
        <f t="shared" si="71"/>
        <v>0.45999999999999996</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3875.6</v>
      </c>
      <c r="D1643" s="2">
        <v>0</v>
      </c>
      <c r="E1643" s="2">
        <v>0</v>
      </c>
      <c r="F1643" s="2">
        <v>0</v>
      </c>
      <c r="G1643" s="3">
        <f t="shared" si="70"/>
        <v>240.28719999999998</v>
      </c>
      <c r="H1643" s="3">
        <f t="shared" si="71"/>
        <v>0.40000000000009095</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586488.65</v>
      </c>
      <c r="D1654" s="2">
        <v>0</v>
      </c>
      <c r="E1654" s="2">
        <v>0</v>
      </c>
      <c r="F1654" s="2">
        <v>0</v>
      </c>
      <c r="G1654" s="3">
        <f t="shared" si="70"/>
        <v>42813.671450000002</v>
      </c>
      <c r="H1654" s="3">
        <f t="shared" si="71"/>
        <v>0.34999999997671694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404555.34</v>
      </c>
      <c r="D1655" s="2">
        <v>0</v>
      </c>
      <c r="E1655" s="2">
        <v>0</v>
      </c>
      <c r="F1655" s="2">
        <v>0</v>
      </c>
      <c r="G1655" s="3">
        <f t="shared" si="70"/>
        <v>29937.095160000001</v>
      </c>
      <c r="H1655" s="3">
        <f t="shared" si="71"/>
        <v>0.34000000002561137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177394.07</v>
      </c>
      <c r="D1656" s="2">
        <v>0</v>
      </c>
      <c r="E1656" s="2">
        <v>0</v>
      </c>
      <c r="F1656" s="2">
        <v>0</v>
      </c>
      <c r="G1656" s="3">
        <f t="shared" si="70"/>
        <v>13304.555249999999</v>
      </c>
      <c r="H1656" s="3">
        <f t="shared" si="71"/>
        <v>7.0000000006984919E-2</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4539.24</v>
      </c>
      <c r="D1658" s="2">
        <v>0</v>
      </c>
      <c r="E1658" s="2">
        <v>0</v>
      </c>
      <c r="F1658" s="2">
        <v>0</v>
      </c>
      <c r="G1658" s="3">
        <f t="shared" si="70"/>
        <v>349.52148</v>
      </c>
      <c r="H1658" s="3">
        <f t="shared" si="71"/>
        <v>0.23999999999978172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1457.8899999999999</v>
      </c>
      <c r="D1659" s="2">
        <v>0</v>
      </c>
      <c r="E1659" s="2">
        <v>0</v>
      </c>
      <c r="F1659" s="2">
        <v>0</v>
      </c>
      <c r="G1659" s="3">
        <f t="shared" si="70"/>
        <v>113.71541999999999</v>
      </c>
      <c r="H1659" s="3">
        <f t="shared" si="71"/>
        <v>0.11000000000012733</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1123.17</v>
      </c>
      <c r="D1660" s="2">
        <v>0</v>
      </c>
      <c r="E1660" s="2">
        <v>0</v>
      </c>
      <c r="F1660" s="2">
        <v>0</v>
      </c>
      <c r="G1660" s="3">
        <f t="shared" si="70"/>
        <v>88.730430000000013</v>
      </c>
      <c r="H1660" s="3">
        <f t="shared" si="71"/>
        <v>0.17000000000007276</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25</v>
      </c>
      <c r="D1661" s="2">
        <v>0</v>
      </c>
      <c r="E1661" s="2">
        <v>0</v>
      </c>
      <c r="F1661" s="2">
        <v>0</v>
      </c>
      <c r="G1661" s="3">
        <f t="shared" si="70"/>
        <v>2</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26.33</v>
      </c>
      <c r="D1662" s="2">
        <v>0</v>
      </c>
      <c r="E1662" s="2">
        <v>0</v>
      </c>
      <c r="F1662" s="2">
        <v>0</v>
      </c>
      <c r="G1662" s="3">
        <f t="shared" si="70"/>
        <v>2.13273</v>
      </c>
      <c r="H1662" s="3">
        <f t="shared" si="71"/>
        <v>0.32999999999999829</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283.39</v>
      </c>
      <c r="D1663" s="2">
        <v>0</v>
      </c>
      <c r="E1663" s="2">
        <v>0</v>
      </c>
      <c r="F1663" s="2">
        <v>0</v>
      </c>
      <c r="G1663" s="3">
        <f t="shared" si="70"/>
        <v>23.23798</v>
      </c>
      <c r="H1663" s="3">
        <f t="shared" si="71"/>
        <v>0.38999999999998636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306041.82</v>
      </c>
      <c r="D1664" s="2">
        <v>0</v>
      </c>
      <c r="E1664" s="2">
        <v>0</v>
      </c>
      <c r="F1664" s="2">
        <v>0</v>
      </c>
      <c r="G1664" s="3">
        <f t="shared" si="70"/>
        <v>25401.471060000003</v>
      </c>
      <c r="H1664" s="3">
        <f t="shared" si="71"/>
        <v>0.17999999999301508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247346.54</v>
      </c>
      <c r="D1665" s="2">
        <v>0</v>
      </c>
      <c r="E1665" s="2">
        <v>0</v>
      </c>
      <c r="F1665" s="2">
        <v>0</v>
      </c>
      <c r="G1665" s="3">
        <f t="shared" si="70"/>
        <v>20777.109360000002</v>
      </c>
      <c r="H1665" s="3">
        <f t="shared" si="71"/>
        <v>0.45999999999185093</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52447.73</v>
      </c>
      <c r="D1666" s="2">
        <v>0</v>
      </c>
      <c r="E1666" s="2">
        <v>0</v>
      </c>
      <c r="F1666" s="2">
        <v>0</v>
      </c>
      <c r="G1666" s="3">
        <f t="shared" si="70"/>
        <v>4458.0570500000003</v>
      </c>
      <c r="H1666" s="3">
        <f t="shared" si="71"/>
        <v>0.26999999999679858</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6247.55</v>
      </c>
      <c r="D1668" s="2">
        <v>0</v>
      </c>
      <c r="E1668" s="2">
        <v>0</v>
      </c>
      <c r="F1668" s="2">
        <v>0</v>
      </c>
      <c r="G1668" s="3">
        <f t="shared" si="70"/>
        <v>543.53684999999996</v>
      </c>
      <c r="H1668" s="3">
        <f t="shared" si="71"/>
        <v>0.4499999999998181</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2240294.5900000003</v>
      </c>
      <c r="D1669" s="2">
        <v>0</v>
      </c>
      <c r="E1669" s="2">
        <v>0</v>
      </c>
      <c r="F1669" s="2">
        <v>0</v>
      </c>
      <c r="G1669" s="3">
        <f t="shared" si="70"/>
        <v>197145.92392000003</v>
      </c>
      <c r="H1669" s="3">
        <f t="shared" si="71"/>
        <v>0.40999999968335032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1651784.11</v>
      </c>
      <c r="D1670" s="2">
        <v>0</v>
      </c>
      <c r="E1670" s="2">
        <v>0</v>
      </c>
      <c r="F1670" s="2">
        <v>0</v>
      </c>
      <c r="G1670" s="3">
        <f t="shared" si="70"/>
        <v>147008.78578999999</v>
      </c>
      <c r="H1670" s="3">
        <f t="shared" si="71"/>
        <v>0.11000000010244548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428132.29</v>
      </c>
      <c r="D1671" s="2">
        <v>0</v>
      </c>
      <c r="E1671" s="2">
        <v>0</v>
      </c>
      <c r="F1671" s="2">
        <v>0</v>
      </c>
      <c r="G1671" s="3">
        <f t="shared" si="70"/>
        <v>38531.9061</v>
      </c>
      <c r="H1671" s="3">
        <f t="shared" si="71"/>
        <v>0.28999999997904524</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31428.13</v>
      </c>
      <c r="D1672" s="2">
        <v>0</v>
      </c>
      <c r="E1672" s="2">
        <v>0</v>
      </c>
      <c r="F1672" s="2">
        <v>0</v>
      </c>
      <c r="G1672" s="3">
        <f t="shared" si="70"/>
        <v>2859.9598300000002</v>
      </c>
      <c r="H1672" s="3">
        <f t="shared" si="71"/>
        <v>0.13000000000101863</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128950.06</v>
      </c>
      <c r="D1673" s="2">
        <v>0</v>
      </c>
      <c r="E1673" s="2">
        <v>0</v>
      </c>
      <c r="F1673" s="2">
        <v>0</v>
      </c>
      <c r="G1673" s="3">
        <f t="shared" si="70"/>
        <v>11863.40552</v>
      </c>
      <c r="H1673" s="3">
        <f t="shared" si="71"/>
        <v>5.9999999997671694E-2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40066.11</v>
      </c>
      <c r="D1674" s="2">
        <v>0</v>
      </c>
      <c r="E1674" s="2">
        <v>0</v>
      </c>
      <c r="F1674" s="2">
        <v>0</v>
      </c>
      <c r="G1674" s="3">
        <f t="shared" si="70"/>
        <v>3726.1482300000002</v>
      </c>
      <c r="H1674" s="3">
        <f t="shared" si="71"/>
        <v>0.11000000000058208</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32791.56</v>
      </c>
      <c r="D1678" s="2">
        <v>0</v>
      </c>
      <c r="E1678" s="2">
        <v>0</v>
      </c>
      <c r="F1678" s="2">
        <v>0</v>
      </c>
      <c r="G1678" s="3">
        <f t="shared" si="70"/>
        <v>3180.7813200000001</v>
      </c>
      <c r="H1678" s="3">
        <f t="shared" si="71"/>
        <v>0.44000000000232831</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7274.55</v>
      </c>
      <c r="D1679" s="2">
        <v>0</v>
      </c>
      <c r="E1679" s="2">
        <v>0</v>
      </c>
      <c r="F1679" s="2">
        <v>0</v>
      </c>
      <c r="G1679" s="3">
        <f t="shared" si="70"/>
        <v>712.90590000000009</v>
      </c>
      <c r="H1679" s="3">
        <f t="shared" si="71"/>
        <v>0.4499999999998181</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1665105.62</v>
      </c>
      <c r="D1680" s="2">
        <v>0</v>
      </c>
      <c r="E1680" s="2">
        <v>0</v>
      </c>
      <c r="F1680" s="2">
        <v>0</v>
      </c>
      <c r="G1680" s="3">
        <f>B1680/1000*C1680</f>
        <v>164845.45638000002</v>
      </c>
      <c r="H1680" s="3">
        <f>ABS(C1680-ROUND(C1680,0))</f>
        <v>0.37999999988824129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534270085.44000006</v>
      </c>
      <c r="D1681" s="2">
        <v>0</v>
      </c>
      <c r="E1681" s="2">
        <v>0</v>
      </c>
      <c r="F1681" s="2">
        <v>0</v>
      </c>
      <c r="G1681" s="3">
        <f t="shared" si="70"/>
        <v>53427008.544000007</v>
      </c>
      <c r="H1681" s="3">
        <f t="shared" si="71"/>
        <v>0.44000005722045898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47515589.539999999</v>
      </c>
      <c r="D1682" s="2">
        <v>0</v>
      </c>
      <c r="E1682" s="2">
        <v>0</v>
      </c>
      <c r="F1682" s="2">
        <v>0</v>
      </c>
      <c r="G1682" s="3">
        <f t="shared" si="70"/>
        <v>4799074.54354</v>
      </c>
      <c r="H1682" s="3">
        <f t="shared" si="71"/>
        <v>0.46000000089406967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163675499.05000001</v>
      </c>
      <c r="D1683" s="2">
        <v>0</v>
      </c>
      <c r="E1683" s="2">
        <v>0</v>
      </c>
      <c r="F1683" s="2">
        <v>0</v>
      </c>
      <c r="G1683" s="3">
        <f t="shared" si="70"/>
        <v>16694900.903100001</v>
      </c>
      <c r="H1683" s="3">
        <f t="shared" si="71"/>
        <v>5.0000011920928955E-2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31048090.579999998</v>
      </c>
      <c r="D1684" s="2">
        <v>0</v>
      </c>
      <c r="E1684" s="2">
        <v>0</v>
      </c>
      <c r="F1684" s="2">
        <v>0</v>
      </c>
      <c r="G1684" s="3">
        <f t="shared" si="70"/>
        <v>3197953.3297399995</v>
      </c>
      <c r="H1684" s="3">
        <f t="shared" si="71"/>
        <v>0.42000000178813934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247407078.91</v>
      </c>
      <c r="D1685" s="2">
        <v>0</v>
      </c>
      <c r="E1685" s="2">
        <v>0</v>
      </c>
      <c r="F1685" s="2">
        <v>0</v>
      </c>
      <c r="G1685" s="3">
        <f>B1685/1000*C1685</f>
        <v>25730336.206639998</v>
      </c>
      <c r="H1685" s="3">
        <f>ABS(C1685-ROUND(C1685,0))</f>
        <v>9.0000003576278687E-2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44623827.359999999</v>
      </c>
      <c r="D1686" s="14">
        <v>0</v>
      </c>
      <c r="E1686" s="14">
        <v>0</v>
      </c>
      <c r="F1686" s="14">
        <v>0</v>
      </c>
      <c r="G1686" s="15">
        <f t="shared" si="70"/>
        <v>4685501.8728</v>
      </c>
      <c r="H1686" s="15">
        <f t="shared" si="71"/>
        <v>0.35999999940395355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1970</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6" t="s">
        <v>1972</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24512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5" t="s">
        <v>1976</v>
      </c>
      <c r="F7" s="338" t="s">
        <v>1977</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5"/>
      <c r="F8" s="340" t="s">
        <v>1980</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1981</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1982</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1983</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1984</v>
      </c>
      <c r="G12" s="329"/>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1977</v>
      </c>
      <c r="B17" s="361" t="str">
        <f>'PR-RAS'!B6</f>
        <v>PRIHODI POSLOVANJA (šifre 61+62+63+64+65+66+67+68)</v>
      </c>
      <c r="C17" s="357"/>
      <c r="D17" s="357"/>
      <c r="E17" s="357"/>
      <c r="F17" s="358"/>
      <c r="G17" s="28" t="str">
        <f>'PR-RAS'!C6</f>
        <v>6</v>
      </c>
      <c r="H17" s="275">
        <f>'PR-RAS'!D6</f>
        <v>2317131715.4200001</v>
      </c>
      <c r="I17" s="275">
        <f>'PR-RAS'!E6</f>
        <v>2545430830.5</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2199052312.8000002</v>
      </c>
      <c r="I18" s="275">
        <f>'PR-RAS'!E152</f>
        <v>2259646115.7399998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118177390.01999956</v>
      </c>
      <c r="I19" s="275">
        <f>'PR-RAS'!E649</f>
        <v>65809135.510000467</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1980</v>
      </c>
      <c r="B22" s="361" t="str">
        <f>BILANCA!B7</f>
        <v>Nefinancijska imovina (šifre 01+02+03+04+05+06)</v>
      </c>
      <c r="C22" s="357"/>
      <c r="D22" s="357"/>
      <c r="E22" s="357"/>
      <c r="F22" s="358"/>
      <c r="G22" s="126" t="str">
        <f>BILANCA!C7</f>
        <v>B002</v>
      </c>
      <c r="H22" s="275">
        <f>BILANCA!D7</f>
        <v>3250717245.9599996</v>
      </c>
      <c r="I22" s="275">
        <f>BILANCA!E7</f>
        <v>3805491618.2399998</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1038565463.23</v>
      </c>
      <c r="I23" s="275">
        <f>BILANCA!E69</f>
        <v>1111878036.5000002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454374942.70000005</v>
      </c>
      <c r="I24" s="275">
        <f>BILANCA!E177</f>
        <v>553228883.65999985</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3834907766.4899998</v>
      </c>
      <c r="I25" s="275">
        <f>BILANCA!E251</f>
        <v>4364140771.0799999</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184326105.42000002</v>
      </c>
      <c r="I27" s="275">
        <f>'RAS-funkcijski'!E5</f>
        <v>200011138.82999998</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253247307.05000001</v>
      </c>
      <c r="I28" s="275">
        <f>'RAS-funkcijski'!E35</f>
        <v>299002026.36000001</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236674282.33000001</v>
      </c>
      <c r="I29" s="275">
        <f>'RAS-funkcijski'!E88</f>
        <v>301189696.05000001</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779663423.90999997</v>
      </c>
      <c r="I30" s="275">
        <f>'RAS-funkcijski'!E114</f>
        <v>917518918.41000009</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2447139355.9899998</v>
      </c>
      <c r="I31" s="275">
        <f>'RAS-funkcijski'!E141</f>
        <v>2604529673.6100001</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1982</v>
      </c>
      <c r="B33" s="356" t="str">
        <f>'P-VRIO'!B5</f>
        <v>Promjene u vrijednosti i obujmu imovine (šifre 91511+91512)</v>
      </c>
      <c r="C33" s="357"/>
      <c r="D33" s="357"/>
      <c r="E33" s="357"/>
      <c r="F33" s="358"/>
      <c r="G33" s="126" t="str">
        <f>'P-VRIO'!C5</f>
        <v>9151</v>
      </c>
      <c r="H33" s="275">
        <f>'P-VRIO'!D5</f>
        <v>315918730.53999996</v>
      </c>
      <c r="I33" s="275">
        <f>'P-VRIO'!E5</f>
        <v>75954613.100000009</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34148298.190000005</v>
      </c>
      <c r="I34" s="275">
        <f>'P-VRIO'!E22</f>
        <v>22162427.870000001</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32579.629999999997</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22822.37</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1951</v>
      </c>
      <c r="J37" s="5"/>
      <c r="K37" s="5"/>
      <c r="L37" s="5"/>
      <c r="M37" s="5"/>
      <c r="N37" s="5"/>
      <c r="O37" s="5"/>
      <c r="P37" s="5"/>
      <c r="Q37" s="5"/>
      <c r="R37" s="5"/>
      <c r="S37" s="5"/>
      <c r="T37" s="5"/>
      <c r="U37" s="5"/>
      <c r="V37" s="5"/>
      <c r="W37" s="5"/>
    </row>
    <row r="38" spans="1:23" ht="12.75" customHeight="1" x14ac:dyDescent="0.2">
      <c r="A38" s="342" t="s">
        <v>1983</v>
      </c>
      <c r="B38" s="361" t="str">
        <f>OBVEZE!B5</f>
        <v>Stanje obveza 1. siječnja (=stanju obveza iz Izvještaja o obvezama na 31. prosinca prethodne godine)</v>
      </c>
      <c r="C38" s="357"/>
      <c r="D38" s="357"/>
      <c r="E38" s="357"/>
      <c r="F38" s="358"/>
      <c r="G38" s="126" t="str">
        <f>OBVEZE!C5</f>
        <v>V001</v>
      </c>
      <c r="H38" s="275">
        <f>OBVEZE!D5</f>
        <v>452382773.30000001</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550493066.37000179</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16222980.930000003</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534270085.44000006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2" priority="3" operator="equal">
      <formula>"DA"</formula>
    </cfRule>
  </conditionalFormatting>
  <conditionalFormatting sqref="I7:I12">
    <cfRule type="cellIs" dxfId="31" priority="2" operator="notEqual">
      <formula>"Nema"</formula>
    </cfRule>
  </conditionalFormatting>
  <conditionalFormatting sqref="I13">
    <cfRule type="cellIs" dxfId="30"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9" zoomScaleNormal="100" workbookViewId="0">
      <selection activeCell="D28" sqref="D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2317131715.4200001</v>
      </c>
      <c r="E6" s="60">
        <f>E7+E43+E49+E82+E106+E125+E134+E140</f>
        <v>2545430830.5</v>
      </c>
      <c r="F6" s="45">
        <f t="shared" ref="F6:F132" si="0">IF(D6&lt;&gt;0,IF(E6/D6&gt;=100,"&gt;&gt;100",E6/D6*100),"-")</f>
        <v>109.85266023337041</v>
      </c>
    </row>
    <row r="7" spans="1:24" ht="12.75" customHeight="1" x14ac:dyDescent="0.2">
      <c r="A7" s="63">
        <v>61</v>
      </c>
      <c r="B7" s="220" t="s">
        <v>17</v>
      </c>
      <c r="C7" s="247" t="s">
        <v>18</v>
      </c>
      <c r="D7" s="60">
        <f>D8+D17+D23+D29+D36+D39</f>
        <v>1274298452.22</v>
      </c>
      <c r="E7" s="60">
        <f>E8+E17+E23+E29+E36+E39</f>
        <v>1409833148.78</v>
      </c>
      <c r="F7" s="45">
        <f t="shared" si="0"/>
        <v>110.63602457680774</v>
      </c>
    </row>
    <row r="8" spans="1:24" ht="12.75" customHeight="1" x14ac:dyDescent="0.2">
      <c r="A8" s="63">
        <v>611</v>
      </c>
      <c r="B8" s="220" t="s">
        <v>19</v>
      </c>
      <c r="C8" s="247" t="s">
        <v>20</v>
      </c>
      <c r="D8" s="60">
        <f>SUM(D9:D14)-D15-D16</f>
        <v>1209441868.1599998</v>
      </c>
      <c r="E8" s="60">
        <f>SUM(E9:E14)-E15-E16</f>
        <v>1345986665</v>
      </c>
      <c r="F8" s="45">
        <f t="shared" si="0"/>
        <v>111.28990160128443</v>
      </c>
    </row>
    <row r="9" spans="1:24" ht="12.75" customHeight="1" x14ac:dyDescent="0.2">
      <c r="A9" s="63">
        <v>6111</v>
      </c>
      <c r="B9" s="65" t="s">
        <v>21</v>
      </c>
      <c r="C9" s="247" t="s">
        <v>22</v>
      </c>
      <c r="D9" s="194">
        <v>1044858882.1</v>
      </c>
      <c r="E9" s="194">
        <v>1163398162.6400001</v>
      </c>
      <c r="F9" s="45">
        <f t="shared" si="0"/>
        <v>111.34500386327338</v>
      </c>
    </row>
    <row r="10" spans="1:24" ht="12.75" customHeight="1" x14ac:dyDescent="0.2">
      <c r="A10" s="63">
        <v>6112</v>
      </c>
      <c r="B10" s="65" t="s">
        <v>23</v>
      </c>
      <c r="C10" s="247" t="s">
        <v>24</v>
      </c>
      <c r="D10" s="194">
        <v>65963436.299999997</v>
      </c>
      <c r="E10" s="194">
        <v>70397662.030000001</v>
      </c>
      <c r="F10" s="45">
        <f t="shared" si="0"/>
        <v>106.72224792812986</v>
      </c>
    </row>
    <row r="11" spans="1:24" ht="12.75" customHeight="1" x14ac:dyDescent="0.2">
      <c r="A11" s="63">
        <v>6113</v>
      </c>
      <c r="B11" s="65" t="s">
        <v>25</v>
      </c>
      <c r="C11" s="247" t="s">
        <v>26</v>
      </c>
      <c r="D11" s="194">
        <v>32957636.059999999</v>
      </c>
      <c r="E11" s="194">
        <v>43578780.549999997</v>
      </c>
      <c r="F11" s="45">
        <f t="shared" si="0"/>
        <v>132.22665749043409</v>
      </c>
    </row>
    <row r="12" spans="1:24" ht="12.75" customHeight="1" x14ac:dyDescent="0.2">
      <c r="A12" s="63">
        <v>6114</v>
      </c>
      <c r="B12" s="65" t="s">
        <v>27</v>
      </c>
      <c r="C12" s="247" t="s">
        <v>28</v>
      </c>
      <c r="D12" s="194">
        <v>138805048.96000001</v>
      </c>
      <c r="E12" s="194">
        <v>150687364.25999999</v>
      </c>
      <c r="F12" s="45">
        <f t="shared" si="0"/>
        <v>108.56043450078256</v>
      </c>
    </row>
    <row r="13" spans="1:24" ht="12.75" customHeight="1" x14ac:dyDescent="0.2">
      <c r="A13" s="63">
        <v>6115</v>
      </c>
      <c r="B13" s="65" t="s">
        <v>29</v>
      </c>
      <c r="C13" s="247" t="s">
        <v>30</v>
      </c>
      <c r="D13" s="194">
        <v>20485064.07</v>
      </c>
      <c r="E13" s="194">
        <v>24773447.719999999</v>
      </c>
      <c r="F13" s="45">
        <f t="shared" si="0"/>
        <v>120.93419691217981</v>
      </c>
    </row>
    <row r="14" spans="1:24" ht="12.75" customHeight="1" x14ac:dyDescent="0.2">
      <c r="A14" s="63">
        <v>6116</v>
      </c>
      <c r="B14" s="65" t="s">
        <v>31</v>
      </c>
      <c r="C14" s="247" t="s">
        <v>32</v>
      </c>
      <c r="D14" s="194">
        <v>334768.58</v>
      </c>
      <c r="E14" s="194">
        <v>162319.67999999999</v>
      </c>
      <c r="F14" s="45">
        <f t="shared" si="0"/>
        <v>48.487131020479872</v>
      </c>
    </row>
    <row r="15" spans="1:24" ht="12.75" customHeight="1" x14ac:dyDescent="0.2">
      <c r="A15" s="63">
        <v>6117</v>
      </c>
      <c r="B15" s="220" t="s">
        <v>33</v>
      </c>
      <c r="C15" s="247" t="s">
        <v>34</v>
      </c>
      <c r="D15" s="194">
        <v>93962967.909999996</v>
      </c>
      <c r="E15" s="194">
        <v>107011071.88</v>
      </c>
      <c r="F15" s="45">
        <f t="shared" si="0"/>
        <v>113.88643234694096</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51932823.18</v>
      </c>
      <c r="E23" s="60">
        <f t="shared" si="2"/>
        <v>49620865.109999999</v>
      </c>
      <c r="F23" s="45">
        <f t="shared" si="0"/>
        <v>95.548175646090499</v>
      </c>
    </row>
    <row r="24" spans="1:6" ht="12.75" customHeight="1" x14ac:dyDescent="0.2">
      <c r="A24" s="63">
        <v>6131</v>
      </c>
      <c r="B24" s="65" t="s">
        <v>51</v>
      </c>
      <c r="C24" s="247" t="s">
        <v>52</v>
      </c>
      <c r="D24" s="194">
        <v>422855.65</v>
      </c>
      <c r="E24" s="194">
        <v>1141101.67</v>
      </c>
      <c r="F24" s="45">
        <f t="shared" si="0"/>
        <v>269.85607736351636</v>
      </c>
    </row>
    <row r="25" spans="1:6" ht="12.75" customHeight="1" x14ac:dyDescent="0.2">
      <c r="A25" s="63">
        <v>6132</v>
      </c>
      <c r="B25" s="64" t="s">
        <v>53</v>
      </c>
      <c r="C25" s="247" t="s">
        <v>54</v>
      </c>
      <c r="D25" s="194">
        <v>545370.42000000004</v>
      </c>
      <c r="E25" s="194">
        <v>517957.31</v>
      </c>
      <c r="F25" s="45">
        <f t="shared" si="0"/>
        <v>94.973487927709755</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50964597.109999999</v>
      </c>
      <c r="E27" s="194">
        <v>47961806.130000003</v>
      </c>
      <c r="F27" s="45">
        <f t="shared" si="0"/>
        <v>94.108084532643531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12923760.880000001</v>
      </c>
      <c r="E29" s="60">
        <f>SUM(E30:E35)</f>
        <v>14225618.670000002</v>
      </c>
      <c r="F29" s="45">
        <f t="shared" si="0"/>
        <v>110.07336643015945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41066.879999999997</v>
      </c>
      <c r="E31" s="194">
        <v>46057.72</v>
      </c>
      <c r="F31" s="45">
        <f t="shared" si="0"/>
        <v>112.15295634827871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12859978.810000001</v>
      </c>
      <c r="E33" s="194">
        <v>14159123.640000001</v>
      </c>
      <c r="F33" s="45">
        <f t="shared" si="0"/>
        <v>110.10223149815594</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22715.19</v>
      </c>
      <c r="E35" s="194">
        <v>20437.310000000001</v>
      </c>
      <c r="F35" s="45">
        <f t="shared" si="0"/>
        <v>89.971996712332157</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509000300.53000003</v>
      </c>
      <c r="E49" s="60">
        <f>E50+E53+E58+E61+E64+E68+E71+E74+E77</f>
        <v>565671629.47000003</v>
      </c>
      <c r="F49" s="45">
        <f t="shared" si="0"/>
        <v>111.1338497994973</v>
      </c>
    </row>
    <row r="50" spans="1:6" ht="12.75" customHeight="1" x14ac:dyDescent="0.2">
      <c r="A50" s="63">
        <v>631</v>
      </c>
      <c r="B50" s="65" t="s">
        <v>103</v>
      </c>
      <c r="C50" s="247" t="s">
        <v>104</v>
      </c>
      <c r="D50" s="60">
        <f t="shared" ref="D50:E50" si="7">D51+D52</f>
        <v>40023.11</v>
      </c>
      <c r="E50" s="60">
        <f t="shared" si="7"/>
        <v>98632.34</v>
      </c>
      <c r="F50" s="45">
        <f t="shared" si="0"/>
        <v>246.43847017385701</v>
      </c>
    </row>
    <row r="51" spans="1:6" ht="12.75" customHeight="1" x14ac:dyDescent="0.2">
      <c r="A51" s="63">
        <v>6311</v>
      </c>
      <c r="B51" s="65" t="s">
        <v>105</v>
      </c>
      <c r="C51" s="247" t="s">
        <v>106</v>
      </c>
      <c r="D51" s="194">
        <v>40023.11</v>
      </c>
      <c r="E51" s="194">
        <v>98632.34</v>
      </c>
      <c r="F51" s="45">
        <f t="shared" si="0"/>
        <v>246.43847017385701</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2176294.16</v>
      </c>
      <c r="E53" s="60">
        <f t="shared" si="8"/>
        <v>1067432.48</v>
      </c>
      <c r="F53" s="45">
        <f t="shared" si="0"/>
        <v>49.048170951301913</v>
      </c>
    </row>
    <row r="54" spans="1:6" ht="12.75" customHeight="1" x14ac:dyDescent="0.2">
      <c r="A54" s="63">
        <v>6321</v>
      </c>
      <c r="B54" s="65" t="s">
        <v>111</v>
      </c>
      <c r="C54" s="247" t="s">
        <v>112</v>
      </c>
      <c r="D54" s="194">
        <v>536151.03</v>
      </c>
      <c r="E54" s="194">
        <v>266514.13</v>
      </c>
      <c r="F54" s="45">
        <f t="shared" si="0"/>
        <v>49.708778886426828</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1640143.13</v>
      </c>
      <c r="E56" s="194">
        <v>800918.35</v>
      </c>
      <c r="F56" s="45">
        <f t="shared" si="0"/>
        <v>48.832222953615037</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31544265.089999996</v>
      </c>
      <c r="E58" s="60">
        <f t="shared" si="9"/>
        <v>16570969.449999999</v>
      </c>
      <c r="F58" s="45">
        <f t="shared" si="0"/>
        <v>52.532431498152874</v>
      </c>
    </row>
    <row r="59" spans="1:6" ht="24" x14ac:dyDescent="0.2">
      <c r="A59" s="63">
        <v>6331</v>
      </c>
      <c r="B59" s="65" t="s">
        <v>121</v>
      </c>
      <c r="C59" s="247" t="s">
        <v>122</v>
      </c>
      <c r="D59" s="194">
        <v>17552748.899999999</v>
      </c>
      <c r="E59" s="194">
        <v>14211251.07</v>
      </c>
      <c r="F59" s="45">
        <f t="shared" si="0"/>
        <v>80.963108120346902</v>
      </c>
    </row>
    <row r="60" spans="1:6" ht="24" x14ac:dyDescent="0.2">
      <c r="A60" s="63">
        <v>6332</v>
      </c>
      <c r="B60" s="65" t="s">
        <v>123</v>
      </c>
      <c r="C60" s="247" t="s">
        <v>124</v>
      </c>
      <c r="D60" s="194">
        <v>13991516.189999999</v>
      </c>
      <c r="E60" s="194">
        <v>2359718.38</v>
      </c>
      <c r="F60" s="45">
        <f t="shared" si="0"/>
        <v>16.865351459812018</v>
      </c>
    </row>
    <row r="61" spans="1:6" ht="12.75" customHeight="1" x14ac:dyDescent="0.2">
      <c r="A61" s="63">
        <v>634</v>
      </c>
      <c r="B61" s="65" t="s">
        <v>125</v>
      </c>
      <c r="C61" s="247" t="s">
        <v>126</v>
      </c>
      <c r="D61" s="60">
        <f t="shared" ref="D61:E61" si="10">SUM(D62:D63)</f>
        <v>3029410.02</v>
      </c>
      <c r="E61" s="60">
        <f t="shared" si="10"/>
        <v>1178072.76</v>
      </c>
      <c r="F61" s="45">
        <f t="shared" si="0"/>
        <v>38.887861075999211</v>
      </c>
    </row>
    <row r="62" spans="1:6" ht="12.75" customHeight="1" x14ac:dyDescent="0.2">
      <c r="A62" s="63">
        <v>6341</v>
      </c>
      <c r="B62" s="65" t="s">
        <v>127</v>
      </c>
      <c r="C62" s="247" t="s">
        <v>128</v>
      </c>
      <c r="D62" s="194">
        <v>2563300.04</v>
      </c>
      <c r="E62" s="194">
        <v>507644.55</v>
      </c>
      <c r="F62" s="45">
        <f t="shared" si="0"/>
        <v>19.804335898188491</v>
      </c>
    </row>
    <row r="63" spans="1:6" ht="12.75" customHeight="1" x14ac:dyDescent="0.2">
      <c r="A63" s="63">
        <v>6342</v>
      </c>
      <c r="B63" s="65" t="s">
        <v>129</v>
      </c>
      <c r="C63" s="247" t="s">
        <v>130</v>
      </c>
      <c r="D63" s="194">
        <v>466109.98</v>
      </c>
      <c r="E63" s="194">
        <v>670428.21</v>
      </c>
      <c r="F63" s="45">
        <f t="shared" si="0"/>
        <v>143.83476835231033</v>
      </c>
    </row>
    <row r="64" spans="1:6" ht="24" x14ac:dyDescent="0.2">
      <c r="A64" s="63">
        <v>635</v>
      </c>
      <c r="B64" s="65" t="s">
        <v>131</v>
      </c>
      <c r="C64" s="247" t="s">
        <v>132</v>
      </c>
      <c r="D64" s="60">
        <f>SUM(D65:D67)</f>
        <v>42349590.380000003</v>
      </c>
      <c r="E64" s="60">
        <f>SUM(E65:E67)</f>
        <v>47069626.850000001</v>
      </c>
      <c r="F64" s="45">
        <f t="shared" si="0"/>
        <v>111.14541233491855</v>
      </c>
    </row>
    <row r="65" spans="1:6" ht="12.75" customHeight="1" x14ac:dyDescent="0.2">
      <c r="A65" s="63">
        <v>6351</v>
      </c>
      <c r="B65" s="65" t="s">
        <v>133</v>
      </c>
      <c r="C65" s="247" t="s">
        <v>134</v>
      </c>
      <c r="D65" s="194">
        <v>42349590.380000003</v>
      </c>
      <c r="E65" s="194">
        <v>47069626.850000001</v>
      </c>
      <c r="F65" s="45">
        <f t="shared" si="0"/>
        <v>111.14541233491855</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383823674.61000001</v>
      </c>
      <c r="E68" s="60">
        <f t="shared" si="11"/>
        <v>413714263.5</v>
      </c>
      <c r="F68" s="45">
        <f t="shared" si="0"/>
        <v>107.78758343147321</v>
      </c>
    </row>
    <row r="69" spans="1:6" ht="12.75" customHeight="1" x14ac:dyDescent="0.2">
      <c r="A69" s="63" t="s">
        <v>141</v>
      </c>
      <c r="B69" s="64" t="s">
        <v>142</v>
      </c>
      <c r="C69" s="247" t="s">
        <v>141</v>
      </c>
      <c r="D69" s="194">
        <v>368848934.48000002</v>
      </c>
      <c r="E69" s="194">
        <v>403818802.39999998</v>
      </c>
      <c r="F69" s="45">
        <f t="shared" si="0"/>
        <v>109.4808103402278</v>
      </c>
    </row>
    <row r="70" spans="1:6" ht="24" x14ac:dyDescent="0.2">
      <c r="A70" s="63" t="s">
        <v>143</v>
      </c>
      <c r="B70" s="64" t="s">
        <v>144</v>
      </c>
      <c r="C70" s="247" t="s">
        <v>143</v>
      </c>
      <c r="D70" s="194">
        <v>14974740.130000001</v>
      </c>
      <c r="E70" s="194">
        <v>9895461.0999999996</v>
      </c>
      <c r="F70" s="45">
        <f t="shared" si="0"/>
        <v>66.081020532541274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46037043.160000004</v>
      </c>
      <c r="E74" s="60">
        <f t="shared" si="13"/>
        <v>85972632.090000004</v>
      </c>
      <c r="F74" s="45">
        <f t="shared" si="0"/>
        <v>186.74664181017312</v>
      </c>
    </row>
    <row r="75" spans="1:6" ht="12.75" customHeight="1" x14ac:dyDescent="0.2">
      <c r="A75" s="63" t="s">
        <v>153</v>
      </c>
      <c r="B75" s="65" t="s">
        <v>154</v>
      </c>
      <c r="C75" s="247" t="s">
        <v>153</v>
      </c>
      <c r="D75" s="194">
        <v>15718920.310000001</v>
      </c>
      <c r="E75" s="194">
        <v>22277955.399999999</v>
      </c>
      <c r="F75" s="45">
        <f t="shared" si="0"/>
        <v>141.72700771202011</v>
      </c>
    </row>
    <row r="76" spans="1:6" ht="12.75" customHeight="1" x14ac:dyDescent="0.2">
      <c r="A76" s="63" t="s">
        <v>155</v>
      </c>
      <c r="B76" s="65" t="s">
        <v>156</v>
      </c>
      <c r="C76" s="247" t="s">
        <v>155</v>
      </c>
      <c r="D76" s="194">
        <v>30318122.850000001</v>
      </c>
      <c r="E76" s="194">
        <v>63694676.689999998</v>
      </c>
      <c r="F76" s="45">
        <f t="shared" si="0"/>
        <v>210.08779799835131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c r="E81" s="194">
        <v>0</v>
      </c>
      <c r="F81" s="45" t="str">
        <f t="shared" si="0"/>
        <v>-</v>
      </c>
    </row>
    <row r="82" spans="1:6" ht="12.75" customHeight="1" x14ac:dyDescent="0.2">
      <c r="A82" s="63">
        <v>64</v>
      </c>
      <c r="B82" s="64" t="s">
        <v>167</v>
      </c>
      <c r="C82" s="247" t="s">
        <v>168</v>
      </c>
      <c r="D82" s="60">
        <f t="shared" ref="D82:E82" si="15">D83+D91+D98</f>
        <v>71321416.480000004</v>
      </c>
      <c r="E82" s="60">
        <f t="shared" si="15"/>
        <v>76364857.190000013</v>
      </c>
      <c r="F82" s="45">
        <f t="shared" si="0"/>
        <v>107.07142532904446</v>
      </c>
    </row>
    <row r="83" spans="1:6" ht="12.75" customHeight="1" x14ac:dyDescent="0.2">
      <c r="A83" s="63">
        <v>641</v>
      </c>
      <c r="B83" s="64" t="s">
        <v>169</v>
      </c>
      <c r="C83" s="247" t="s">
        <v>170</v>
      </c>
      <c r="D83" s="60">
        <f t="shared" ref="D83:E83" si="16">SUM(D84:D90)</f>
        <v>5229677.0600000005</v>
      </c>
      <c r="E83" s="60">
        <f t="shared" si="16"/>
        <v>2258596.31</v>
      </c>
      <c r="F83" s="45">
        <f t="shared" si="0"/>
        <v>43.188064656520112</v>
      </c>
    </row>
    <row r="84" spans="1:6" ht="12.75" customHeight="1" x14ac:dyDescent="0.2">
      <c r="A84" s="63">
        <v>6412</v>
      </c>
      <c r="B84" s="64" t="s">
        <v>171</v>
      </c>
      <c r="C84" s="247" t="s">
        <v>172</v>
      </c>
      <c r="D84" s="194">
        <v>10850.82</v>
      </c>
      <c r="E84" s="194">
        <v>10102.06</v>
      </c>
      <c r="F84" s="45">
        <f t="shared" si="0"/>
        <v>93.099507686976651</v>
      </c>
    </row>
    <row r="85" spans="1:6" ht="12.75" customHeight="1" x14ac:dyDescent="0.2">
      <c r="A85" s="63">
        <v>6413</v>
      </c>
      <c r="B85" s="64" t="s">
        <v>173</v>
      </c>
      <c r="C85" s="247" t="s">
        <v>174</v>
      </c>
      <c r="D85" s="194">
        <v>4197445.03</v>
      </c>
      <c r="E85" s="194">
        <v>2002792.16</v>
      </c>
      <c r="F85" s="45">
        <f t="shared" si="0"/>
        <v>47.714553631688652</v>
      </c>
    </row>
    <row r="86" spans="1:6" ht="12.75" customHeight="1" x14ac:dyDescent="0.2">
      <c r="A86" s="63">
        <v>6414</v>
      </c>
      <c r="B86" s="64" t="s">
        <v>175</v>
      </c>
      <c r="C86" s="247" t="s">
        <v>176</v>
      </c>
      <c r="D86" s="194">
        <v>936613.59</v>
      </c>
      <c r="E86" s="194">
        <v>194353.99</v>
      </c>
      <c r="F86" s="45">
        <f t="shared" si="0"/>
        <v>20.750712148005455</v>
      </c>
    </row>
    <row r="87" spans="1:6" ht="12.75" customHeight="1" x14ac:dyDescent="0.2">
      <c r="A87" s="63">
        <v>6415</v>
      </c>
      <c r="B87" s="64" t="s">
        <v>177</v>
      </c>
      <c r="C87" s="247" t="s">
        <v>178</v>
      </c>
      <c r="D87" s="194">
        <v>950.4</v>
      </c>
      <c r="E87" s="194">
        <v>317.58</v>
      </c>
      <c r="F87" s="45">
        <f t="shared" si="0"/>
        <v>33.415404040404042</v>
      </c>
    </row>
    <row r="88" spans="1:6" ht="12.75" customHeight="1" x14ac:dyDescent="0.2">
      <c r="A88" s="63">
        <v>6416</v>
      </c>
      <c r="B88" s="64" t="s">
        <v>179</v>
      </c>
      <c r="C88" s="247" t="s">
        <v>180</v>
      </c>
      <c r="D88" s="194">
        <v>78122.559999999998</v>
      </c>
      <c r="E88" s="194">
        <v>51008.84</v>
      </c>
      <c r="F88" s="45">
        <f t="shared" si="0"/>
        <v>65.293354442045938</v>
      </c>
    </row>
    <row r="89" spans="1:6" ht="24" x14ac:dyDescent="0.2">
      <c r="A89" s="63">
        <v>6417</v>
      </c>
      <c r="B89" s="64" t="s">
        <v>181</v>
      </c>
      <c r="C89" s="247" t="s">
        <v>182</v>
      </c>
      <c r="D89" s="194">
        <v>5686.92</v>
      </c>
      <c r="E89" s="194">
        <v>0</v>
      </c>
      <c r="F89" s="45">
        <f t="shared" si="0"/>
        <v>0</v>
      </c>
    </row>
    <row r="90" spans="1:6" ht="12.75" customHeight="1" x14ac:dyDescent="0.2">
      <c r="A90" s="63">
        <v>6419</v>
      </c>
      <c r="B90" s="64" t="s">
        <v>183</v>
      </c>
      <c r="C90" s="247" t="s">
        <v>184</v>
      </c>
      <c r="D90" s="194">
        <v>7.74</v>
      </c>
      <c r="E90" s="194">
        <v>21.68</v>
      </c>
      <c r="F90" s="45">
        <f t="shared" si="0"/>
        <v>280.10335917312659</v>
      </c>
    </row>
    <row r="91" spans="1:6" ht="12.75" customHeight="1" x14ac:dyDescent="0.2">
      <c r="A91" s="63">
        <v>642</v>
      </c>
      <c r="B91" s="64" t="s">
        <v>185</v>
      </c>
      <c r="C91" s="247" t="s">
        <v>186</v>
      </c>
      <c r="D91" s="60">
        <f t="shared" ref="D91:E91" si="17">SUM(D92:D97)</f>
        <v>66088985.450000003</v>
      </c>
      <c r="E91" s="60">
        <f t="shared" si="17"/>
        <v>74102532.550000012</v>
      </c>
      <c r="F91" s="45">
        <f t="shared" si="0"/>
        <v>112.12538979897444</v>
      </c>
    </row>
    <row r="92" spans="1:6" ht="12.75" customHeight="1" x14ac:dyDescent="0.2">
      <c r="A92" s="63">
        <v>6421</v>
      </c>
      <c r="B92" s="64" t="s">
        <v>187</v>
      </c>
      <c r="C92" s="247" t="s">
        <v>188</v>
      </c>
      <c r="D92" s="194">
        <v>4733229.45</v>
      </c>
      <c r="E92" s="194">
        <v>6160042.9100000001</v>
      </c>
      <c r="F92" s="45">
        <f t="shared" si="0"/>
        <v>130.14460792725777</v>
      </c>
    </row>
    <row r="93" spans="1:6" ht="12.75" customHeight="1" x14ac:dyDescent="0.2">
      <c r="A93" s="63">
        <v>6422</v>
      </c>
      <c r="B93" s="64" t="s">
        <v>189</v>
      </c>
      <c r="C93" s="247" t="s">
        <v>190</v>
      </c>
      <c r="D93" s="194">
        <v>19843689.690000001</v>
      </c>
      <c r="E93" s="194">
        <v>24137764.690000001</v>
      </c>
      <c r="F93" s="45">
        <f t="shared" si="0"/>
        <v>121.6394988385852</v>
      </c>
    </row>
    <row r="94" spans="1:6" ht="12.75" customHeight="1" x14ac:dyDescent="0.2">
      <c r="A94" s="63">
        <v>6423</v>
      </c>
      <c r="B94" s="64" t="s">
        <v>191</v>
      </c>
      <c r="C94" s="247" t="s">
        <v>192</v>
      </c>
      <c r="D94" s="194">
        <v>7138974.4900000002</v>
      </c>
      <c r="E94" s="194">
        <v>8274474.71</v>
      </c>
      <c r="F94" s="45">
        <f t="shared" si="0"/>
        <v>115.90564893585997</v>
      </c>
    </row>
    <row r="95" spans="1:6" ht="12.75" customHeight="1" x14ac:dyDescent="0.2">
      <c r="A95" s="63">
        <v>6424</v>
      </c>
      <c r="B95" s="64" t="s">
        <v>193</v>
      </c>
      <c r="C95" s="247" t="s">
        <v>194</v>
      </c>
      <c r="D95" s="194">
        <v>34193858.890000001</v>
      </c>
      <c r="E95" s="194">
        <v>35388660.210000001</v>
      </c>
      <c r="F95" s="45">
        <f t="shared" si="0"/>
        <v>103.49419854554473</v>
      </c>
    </row>
    <row r="96" spans="1:6" ht="24" x14ac:dyDescent="0.2">
      <c r="A96" s="63" t="s">
        <v>195</v>
      </c>
      <c r="B96" s="65" t="s">
        <v>196</v>
      </c>
      <c r="C96" s="247" t="s">
        <v>195</v>
      </c>
      <c r="D96" s="194">
        <v>0</v>
      </c>
      <c r="E96" s="194">
        <v>1357.35</v>
      </c>
      <c r="F96" s="45" t="str">
        <f t="shared" si="0"/>
        <v>-</v>
      </c>
    </row>
    <row r="97" spans="1:6" ht="12.75" customHeight="1" x14ac:dyDescent="0.2">
      <c r="A97" s="63">
        <v>6429</v>
      </c>
      <c r="B97" s="65" t="s">
        <v>197</v>
      </c>
      <c r="C97" s="247" t="s">
        <v>198</v>
      </c>
      <c r="D97" s="194">
        <v>179232.93</v>
      </c>
      <c r="E97" s="194">
        <v>140232.68</v>
      </c>
      <c r="F97" s="45">
        <f t="shared" si="0"/>
        <v>78.240466191117903</v>
      </c>
    </row>
    <row r="98" spans="1:6" ht="12.75" customHeight="1" x14ac:dyDescent="0.2">
      <c r="A98" s="63">
        <v>643</v>
      </c>
      <c r="B98" s="65" t="s">
        <v>199</v>
      </c>
      <c r="C98" s="247" t="s">
        <v>200</v>
      </c>
      <c r="D98" s="60">
        <f t="shared" ref="D98:E98" si="18">SUM(D99:D105)</f>
        <v>2753.97</v>
      </c>
      <c r="E98" s="60">
        <f t="shared" si="18"/>
        <v>3728.33</v>
      </c>
      <c r="F98" s="45">
        <f t="shared" si="0"/>
        <v>135.38019658892435</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2753.97</v>
      </c>
      <c r="E100" s="194">
        <v>1884.7</v>
      </c>
      <c r="F100" s="45">
        <f t="shared" si="0"/>
        <v>68.435749118545232</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1843.63</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223912586.94999999</v>
      </c>
      <c r="E106" s="60">
        <f>E107+E112+E120+E124</f>
        <v>219264966.48000002</v>
      </c>
      <c r="F106" s="45">
        <f t="shared" si="0"/>
        <v>97.924359441643276</v>
      </c>
    </row>
    <row r="107" spans="1:6" ht="12.75" customHeight="1" x14ac:dyDescent="0.2">
      <c r="A107" s="63">
        <v>651</v>
      </c>
      <c r="B107" s="64" t="s">
        <v>217</v>
      </c>
      <c r="C107" s="247" t="s">
        <v>218</v>
      </c>
      <c r="D107" s="60">
        <f t="shared" ref="D107:E107" si="19">SUM(D108:D111)</f>
        <v>2376675.5499999998</v>
      </c>
      <c r="E107" s="60">
        <f t="shared" si="19"/>
        <v>2739101.0100000002</v>
      </c>
      <c r="F107" s="45">
        <f t="shared" si="0"/>
        <v>115.24926109497784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1280326.24</v>
      </c>
      <c r="E109" s="194">
        <v>1557531.37</v>
      </c>
      <c r="F109" s="45">
        <f t="shared" si="0"/>
        <v>121.65113244886709</v>
      </c>
    </row>
    <row r="110" spans="1:6" ht="12.75" customHeight="1" x14ac:dyDescent="0.2">
      <c r="A110" s="63">
        <v>6513</v>
      </c>
      <c r="B110" s="64" t="s">
        <v>223</v>
      </c>
      <c r="C110" s="247" t="s">
        <v>224</v>
      </c>
      <c r="D110" s="194">
        <v>441900.79</v>
      </c>
      <c r="E110" s="194">
        <v>432295.01</v>
      </c>
      <c r="F110" s="45">
        <f t="shared" si="0"/>
        <v>97.826258694853209</v>
      </c>
    </row>
    <row r="111" spans="1:6" ht="12.75" customHeight="1" x14ac:dyDescent="0.2">
      <c r="A111" s="63">
        <v>6514</v>
      </c>
      <c r="B111" s="64" t="s">
        <v>225</v>
      </c>
      <c r="C111" s="247" t="s">
        <v>226</v>
      </c>
      <c r="D111" s="194">
        <v>654448.52</v>
      </c>
      <c r="E111" s="194">
        <v>749274.63</v>
      </c>
      <c r="F111" s="45">
        <f t="shared" si="0"/>
        <v>114.48946817085017</v>
      </c>
    </row>
    <row r="112" spans="1:6" ht="12.75" customHeight="1" x14ac:dyDescent="0.2">
      <c r="A112" s="63">
        <v>652</v>
      </c>
      <c r="B112" s="64" t="s">
        <v>227</v>
      </c>
      <c r="C112" s="247" t="s">
        <v>228</v>
      </c>
      <c r="D112" s="60">
        <f t="shared" ref="D112:E112" si="20">SUM(D113:D119)</f>
        <v>73973951.900000006</v>
      </c>
      <c r="E112" s="60">
        <f t="shared" si="20"/>
        <v>73968272</v>
      </c>
      <c r="F112" s="45">
        <f t="shared" si="0"/>
        <v>99.99232175670744</v>
      </c>
    </row>
    <row r="113" spans="1:6" ht="12.75" customHeight="1" x14ac:dyDescent="0.2">
      <c r="A113" s="63">
        <v>6521</v>
      </c>
      <c r="B113" s="64" t="s">
        <v>229</v>
      </c>
      <c r="C113" s="247" t="s">
        <v>230</v>
      </c>
      <c r="D113" s="194">
        <v>30985</v>
      </c>
      <c r="E113" s="194">
        <v>18240</v>
      </c>
      <c r="F113" s="45">
        <f t="shared" si="0"/>
        <v>58.86719380345329</v>
      </c>
    </row>
    <row r="114" spans="1:6" ht="12.75" customHeight="1" x14ac:dyDescent="0.2">
      <c r="A114" s="63">
        <v>6522</v>
      </c>
      <c r="B114" s="64" t="s">
        <v>231</v>
      </c>
      <c r="C114" s="247" t="s">
        <v>232</v>
      </c>
      <c r="D114" s="194">
        <v>192475.16</v>
      </c>
      <c r="E114" s="194">
        <v>39434.949999999997</v>
      </c>
      <c r="F114" s="45">
        <f t="shared" si="0"/>
        <v>20.488332104776532</v>
      </c>
    </row>
    <row r="115" spans="1:6" ht="12.75" customHeight="1" x14ac:dyDescent="0.2">
      <c r="A115" s="63">
        <v>6524</v>
      </c>
      <c r="B115" s="64" t="s">
        <v>233</v>
      </c>
      <c r="C115" s="247" t="s">
        <v>234</v>
      </c>
      <c r="D115" s="194">
        <v>57086.49</v>
      </c>
      <c r="E115" s="194">
        <v>50363.22</v>
      </c>
      <c r="F115" s="45">
        <f t="shared" si="0"/>
        <v>88.222660037427431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72147667.590000004</v>
      </c>
      <c r="E117" s="194">
        <v>73565067.599999994</v>
      </c>
      <c r="F117" s="45">
        <f t="shared" si="0"/>
        <v>101.96458188787858</v>
      </c>
    </row>
    <row r="118" spans="1:6" ht="12.75" customHeight="1" x14ac:dyDescent="0.2">
      <c r="A118" s="63">
        <v>6527</v>
      </c>
      <c r="B118" s="64" t="s">
        <v>239</v>
      </c>
      <c r="C118" s="247" t="s">
        <v>240</v>
      </c>
      <c r="D118" s="194">
        <v>1545737.66</v>
      </c>
      <c r="E118" s="194">
        <v>295166.23</v>
      </c>
      <c r="F118" s="45">
        <f t="shared" si="0"/>
        <v>19.095493215841035</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147561959.5</v>
      </c>
      <c r="E120" s="60">
        <f t="shared" si="21"/>
        <v>142557593.47</v>
      </c>
      <c r="F120" s="45">
        <f t="shared" si="0"/>
        <v>96.608634063306809</v>
      </c>
    </row>
    <row r="121" spans="1:6" ht="12.75" customHeight="1" x14ac:dyDescent="0.2">
      <c r="A121" s="63">
        <v>6531</v>
      </c>
      <c r="B121" s="64" t="s">
        <v>245</v>
      </c>
      <c r="C121" s="247" t="s">
        <v>246</v>
      </c>
      <c r="D121" s="194">
        <v>40182970.909999996</v>
      </c>
      <c r="E121" s="194">
        <v>33267563.370000001</v>
      </c>
      <c r="F121" s="45">
        <f t="shared" si="0"/>
        <v>82.790203453376279</v>
      </c>
    </row>
    <row r="122" spans="1:6" ht="12.75" customHeight="1" x14ac:dyDescent="0.2">
      <c r="A122" s="63">
        <v>6532</v>
      </c>
      <c r="B122" s="64" t="s">
        <v>247</v>
      </c>
      <c r="C122" s="247" t="s">
        <v>248</v>
      </c>
      <c r="D122" s="194">
        <v>107378988.59</v>
      </c>
      <c r="E122" s="194">
        <v>109290030.09999999</v>
      </c>
      <c r="F122" s="45">
        <f t="shared" si="0"/>
        <v>101.77971643716708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43969504.509999998</v>
      </c>
      <c r="E125" s="60">
        <f t="shared" si="22"/>
        <v>48172923.850000001</v>
      </c>
      <c r="F125" s="45">
        <f t="shared" si="0"/>
        <v>109.55985150809242</v>
      </c>
    </row>
    <row r="126" spans="1:6" ht="12.75" customHeight="1" x14ac:dyDescent="0.2">
      <c r="A126" s="63">
        <v>661</v>
      </c>
      <c r="B126" s="65" t="s">
        <v>255</v>
      </c>
      <c r="C126" s="247" t="s">
        <v>256</v>
      </c>
      <c r="D126" s="60">
        <f t="shared" ref="D126:E126" si="23">SUM(D127:D128)</f>
        <v>41278410.82</v>
      </c>
      <c r="E126" s="60">
        <f t="shared" si="23"/>
        <v>45521729.210000001</v>
      </c>
      <c r="F126" s="45">
        <f t="shared" si="0"/>
        <v>110.27975231048393</v>
      </c>
    </row>
    <row r="127" spans="1:6" ht="12.75" customHeight="1" x14ac:dyDescent="0.2">
      <c r="A127" s="63">
        <v>6614</v>
      </c>
      <c r="B127" s="65" t="s">
        <v>257</v>
      </c>
      <c r="C127" s="247" t="s">
        <v>258</v>
      </c>
      <c r="D127" s="194">
        <v>5347997.58</v>
      </c>
      <c r="E127" s="194">
        <v>7336769.75</v>
      </c>
      <c r="F127" s="45">
        <f t="shared" si="0"/>
        <v>137.1872301782156</v>
      </c>
    </row>
    <row r="128" spans="1:6" ht="12.75" customHeight="1" x14ac:dyDescent="0.2">
      <c r="A128" s="63">
        <v>6615</v>
      </c>
      <c r="B128" s="65" t="s">
        <v>259</v>
      </c>
      <c r="C128" s="247" t="s">
        <v>260</v>
      </c>
      <c r="D128" s="194">
        <v>35930413.240000002</v>
      </c>
      <c r="E128" s="194">
        <v>38184959.460000001</v>
      </c>
      <c r="F128" s="45">
        <f t="shared" si="0"/>
        <v>106.27475727857785</v>
      </c>
    </row>
    <row r="129" spans="1:6" ht="36" x14ac:dyDescent="0.2">
      <c r="A129" s="63">
        <v>663</v>
      </c>
      <c r="B129" s="182" t="s">
        <v>261</v>
      </c>
      <c r="C129" s="247" t="s">
        <v>262</v>
      </c>
      <c r="D129" s="60">
        <f t="shared" ref="D129:E129" si="24">SUM(D130:D133)</f>
        <v>2691093.69</v>
      </c>
      <c r="E129" s="60">
        <f t="shared" si="24"/>
        <v>2651194.64</v>
      </c>
      <c r="F129" s="45">
        <f t="shared" si="0"/>
        <v>98.517366743927823</v>
      </c>
    </row>
    <row r="130" spans="1:6" ht="12.75" customHeight="1" x14ac:dyDescent="0.2">
      <c r="A130" s="63">
        <v>6631</v>
      </c>
      <c r="B130" s="65" t="s">
        <v>263</v>
      </c>
      <c r="C130" s="247" t="s">
        <v>264</v>
      </c>
      <c r="D130" s="194">
        <v>1969523.82</v>
      </c>
      <c r="E130" s="194">
        <v>2180148.37</v>
      </c>
      <c r="F130" s="45">
        <f t="shared" si="0"/>
        <v>110.69418647599805</v>
      </c>
    </row>
    <row r="131" spans="1:6" ht="12.75" customHeight="1" x14ac:dyDescent="0.2">
      <c r="A131" s="63">
        <v>6632</v>
      </c>
      <c r="B131" s="182" t="s">
        <v>265</v>
      </c>
      <c r="C131" s="247" t="s">
        <v>266</v>
      </c>
      <c r="D131" s="194">
        <v>721569.87</v>
      </c>
      <c r="E131" s="194">
        <v>471046.27</v>
      </c>
      <c r="F131" s="45">
        <f t="shared" si="0"/>
        <v>65.280756526045082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183322085.28</v>
      </c>
      <c r="E134" s="60">
        <f t="shared" si="25"/>
        <v>209927028.02000001</v>
      </c>
      <c r="F134" s="45">
        <f t="shared" ref="F134:F229" si="26">IF(D134&lt;&gt;0,IF(E134/D134&gt;=100,"&gt;&gt;100",E134/D134*100),"-")</f>
        <v>114.51267734564796</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c r="E136" s="194"/>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183322085.28</v>
      </c>
      <c r="E139" s="194">
        <v>209927028.02000001</v>
      </c>
      <c r="F139" s="45">
        <f t="shared" si="26"/>
        <v>114.51267734564796</v>
      </c>
    </row>
    <row r="140" spans="1:6" ht="12.75" customHeight="1" x14ac:dyDescent="0.2">
      <c r="A140" s="63">
        <v>68</v>
      </c>
      <c r="B140" s="65" t="s">
        <v>283</v>
      </c>
      <c r="C140" s="247" t="s">
        <v>284</v>
      </c>
      <c r="D140" s="60">
        <f t="shared" ref="D140:E140" si="28">D141+D151</f>
        <v>11307369.449999999</v>
      </c>
      <c r="E140" s="60">
        <f t="shared" si="28"/>
        <v>16196276.709999999</v>
      </c>
      <c r="F140" s="45">
        <f t="shared" si="26"/>
        <v>143.23646876152966</v>
      </c>
    </row>
    <row r="141" spans="1:6" ht="12.75" customHeight="1" x14ac:dyDescent="0.2">
      <c r="A141" s="63">
        <v>681</v>
      </c>
      <c r="B141" s="65" t="s">
        <v>285</v>
      </c>
      <c r="C141" s="247" t="s">
        <v>286</v>
      </c>
      <c r="D141" s="60">
        <f t="shared" ref="D141:E141" si="29">SUM(D142:D150)</f>
        <v>3201924.26</v>
      </c>
      <c r="E141" s="60">
        <f t="shared" si="29"/>
        <v>4157300.28</v>
      </c>
      <c r="F141" s="45">
        <f t="shared" si="26"/>
        <v>129.83755836872919</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3201924.26</v>
      </c>
      <c r="E150" s="194">
        <v>4157300.28</v>
      </c>
      <c r="F150" s="45">
        <f t="shared" si="26"/>
        <v>129.83755836872919</v>
      </c>
    </row>
    <row r="151" spans="1:6" ht="12.75" customHeight="1" x14ac:dyDescent="0.2">
      <c r="A151" s="63">
        <v>683</v>
      </c>
      <c r="B151" s="64" t="s">
        <v>305</v>
      </c>
      <c r="C151" s="247" t="s">
        <v>306</v>
      </c>
      <c r="D151" s="194">
        <v>8105445.1900000004</v>
      </c>
      <c r="E151" s="194">
        <v>12038976.43</v>
      </c>
      <c r="F151" s="45">
        <f t="shared" si="26"/>
        <v>148.52949033389243</v>
      </c>
    </row>
    <row r="152" spans="1:6" ht="12.75" customHeight="1" x14ac:dyDescent="0.2">
      <c r="A152" s="63">
        <v>3</v>
      </c>
      <c r="B152" s="64" t="s">
        <v>307</v>
      </c>
      <c r="C152" s="247" t="s">
        <v>13</v>
      </c>
      <c r="D152" s="60">
        <f>D153+D164+D202+D221+D230+D262+D273</f>
        <v>2199052312.8000002</v>
      </c>
      <c r="E152" s="60">
        <f>E153+E164+E202+E221+E230+E262+E273</f>
        <v>2259646115.7399998</v>
      </c>
      <c r="F152" s="45">
        <f t="shared" si="26"/>
        <v>102.75545072699279</v>
      </c>
    </row>
    <row r="153" spans="1:6" ht="12.75" customHeight="1" x14ac:dyDescent="0.2">
      <c r="A153" s="63">
        <v>31</v>
      </c>
      <c r="B153" s="64" t="s">
        <v>308</v>
      </c>
      <c r="C153" s="247" t="s">
        <v>309</v>
      </c>
      <c r="D153" s="60">
        <f t="shared" ref="D153:E153" si="30">D154+D159+D160</f>
        <v>963112246.63999999</v>
      </c>
      <c r="E153" s="60">
        <f t="shared" si="30"/>
        <v>1151157558.0899999</v>
      </c>
      <c r="F153" s="45">
        <f t="shared" si="26"/>
        <v>119.52475551069273</v>
      </c>
    </row>
    <row r="154" spans="1:6" ht="12.75" customHeight="1" x14ac:dyDescent="0.2">
      <c r="A154" s="63">
        <v>311</v>
      </c>
      <c r="B154" s="64" t="s">
        <v>310</v>
      </c>
      <c r="C154" s="247" t="s">
        <v>311</v>
      </c>
      <c r="D154" s="60">
        <f t="shared" ref="D154:E154" si="31">SUM(D155:D158)</f>
        <v>787423689.64999998</v>
      </c>
      <c r="E154" s="60">
        <f t="shared" si="31"/>
        <v>940926074.66999996</v>
      </c>
      <c r="F154" s="45">
        <f t="shared" si="26"/>
        <v>119.49425538470018</v>
      </c>
    </row>
    <row r="155" spans="1:6" ht="12.75" customHeight="1" x14ac:dyDescent="0.2">
      <c r="A155" s="63">
        <v>3111</v>
      </c>
      <c r="B155" s="64" t="s">
        <v>312</v>
      </c>
      <c r="C155" s="247" t="s">
        <v>313</v>
      </c>
      <c r="D155" s="194">
        <v>767136992.92999995</v>
      </c>
      <c r="E155" s="194">
        <v>916354773.28999996</v>
      </c>
      <c r="F155" s="45">
        <f t="shared" si="26"/>
        <v>119.45125599928095</v>
      </c>
    </row>
    <row r="156" spans="1:6" ht="12.75" customHeight="1" x14ac:dyDescent="0.2">
      <c r="A156" s="63">
        <v>3112</v>
      </c>
      <c r="B156" s="64" t="s">
        <v>314</v>
      </c>
      <c r="C156" s="247" t="s">
        <v>315</v>
      </c>
      <c r="D156" s="194">
        <v>158117.97</v>
      </c>
      <c r="E156" s="194">
        <v>125208.88</v>
      </c>
      <c r="F156" s="45">
        <f t="shared" si="26"/>
        <v>79.187001958094953</v>
      </c>
    </row>
    <row r="157" spans="1:6" ht="12.75" customHeight="1" x14ac:dyDescent="0.2">
      <c r="A157" s="63">
        <v>3113</v>
      </c>
      <c r="B157" s="65" t="s">
        <v>316</v>
      </c>
      <c r="C157" s="247" t="s">
        <v>317</v>
      </c>
      <c r="D157" s="194">
        <v>13157456.279999999</v>
      </c>
      <c r="E157" s="194">
        <v>17688302.010000002</v>
      </c>
      <c r="F157" s="45">
        <f t="shared" si="26"/>
        <v>134.43557503502495</v>
      </c>
    </row>
    <row r="158" spans="1:6" ht="12.75" customHeight="1" x14ac:dyDescent="0.2">
      <c r="A158" s="63">
        <v>3114</v>
      </c>
      <c r="B158" s="65" t="s">
        <v>318</v>
      </c>
      <c r="C158" s="247" t="s">
        <v>319</v>
      </c>
      <c r="D158" s="194">
        <v>6971122.4699999997</v>
      </c>
      <c r="E158" s="194">
        <v>6757790.4900000002</v>
      </c>
      <c r="F158" s="45">
        <f t="shared" si="26"/>
        <v>96.939775754649744</v>
      </c>
    </row>
    <row r="159" spans="1:6" ht="12.75" customHeight="1" x14ac:dyDescent="0.2">
      <c r="A159" s="63">
        <v>312</v>
      </c>
      <c r="B159" s="65" t="s">
        <v>320</v>
      </c>
      <c r="C159" s="247" t="s">
        <v>321</v>
      </c>
      <c r="D159" s="194">
        <v>50034139.969999999</v>
      </c>
      <c r="E159" s="194">
        <v>59189325.509999998</v>
      </c>
      <c r="F159" s="45">
        <f t="shared" si="26"/>
        <v>118.29787730035804</v>
      </c>
    </row>
    <row r="160" spans="1:6" ht="12.75" customHeight="1" x14ac:dyDescent="0.2">
      <c r="A160" s="63">
        <v>313</v>
      </c>
      <c r="B160" s="65" t="s">
        <v>322</v>
      </c>
      <c r="C160" s="247" t="s">
        <v>323</v>
      </c>
      <c r="D160" s="60">
        <f t="shared" ref="D160:E160" si="32">SUM(D161:D163)</f>
        <v>125654417.02</v>
      </c>
      <c r="E160" s="60">
        <f t="shared" si="32"/>
        <v>151042157.91000003</v>
      </c>
      <c r="F160" s="45">
        <f t="shared" si="26"/>
        <v>120.20441580335306</v>
      </c>
    </row>
    <row r="161" spans="1:6" ht="12.75" customHeight="1" x14ac:dyDescent="0.2">
      <c r="A161" s="63">
        <v>3131</v>
      </c>
      <c r="B161" s="65" t="s">
        <v>324</v>
      </c>
      <c r="C161" s="247" t="s">
        <v>325</v>
      </c>
      <c r="D161" s="194">
        <v>766143.96</v>
      </c>
      <c r="E161" s="194">
        <v>1397961.99</v>
      </c>
      <c r="F161" s="45">
        <f t="shared" si="26"/>
        <v>182.46727286083416</v>
      </c>
    </row>
    <row r="162" spans="1:6" ht="12.75" customHeight="1" x14ac:dyDescent="0.2">
      <c r="A162" s="63">
        <v>3132</v>
      </c>
      <c r="B162" s="65" t="s">
        <v>326</v>
      </c>
      <c r="C162" s="247" t="s">
        <v>327</v>
      </c>
      <c r="D162" s="194">
        <v>124718954.5</v>
      </c>
      <c r="E162" s="194">
        <v>149631769.81</v>
      </c>
      <c r="F162" s="45">
        <f t="shared" si="26"/>
        <v>119.9751636869278</v>
      </c>
    </row>
    <row r="163" spans="1:6" ht="12.75" customHeight="1" x14ac:dyDescent="0.2">
      <c r="A163" s="63">
        <v>3133</v>
      </c>
      <c r="B163" s="64" t="s">
        <v>328</v>
      </c>
      <c r="C163" s="247" t="s">
        <v>329</v>
      </c>
      <c r="D163" s="194">
        <v>169318.56</v>
      </c>
      <c r="E163" s="194">
        <v>12426.11</v>
      </c>
      <c r="F163" s="45">
        <f t="shared" si="26"/>
        <v>7.3388942121879612</v>
      </c>
    </row>
    <row r="164" spans="1:6" ht="12.75" customHeight="1" x14ac:dyDescent="0.2">
      <c r="A164" s="70">
        <v>32</v>
      </c>
      <c r="B164" s="65" t="s">
        <v>330</v>
      </c>
      <c r="C164" s="247" t="s">
        <v>331</v>
      </c>
      <c r="D164" s="60">
        <f>D165+D170+D178+D188+D189+D194</f>
        <v>529469145.88999993</v>
      </c>
      <c r="E164" s="60">
        <f>E165+E170+E178+E188+E189+E194</f>
        <v>608196728.39999998</v>
      </c>
      <c r="F164" s="45">
        <f t="shared" si="26"/>
        <v>114.86915396697282</v>
      </c>
    </row>
    <row r="165" spans="1:6" ht="12.75" customHeight="1" x14ac:dyDescent="0.2">
      <c r="A165" s="63">
        <v>321</v>
      </c>
      <c r="B165" s="64" t="s">
        <v>332</v>
      </c>
      <c r="C165" s="247" t="s">
        <v>333</v>
      </c>
      <c r="D165" s="60">
        <f t="shared" ref="D165:E165" si="33">SUM(D166:D169)</f>
        <v>25283613</v>
      </c>
      <c r="E165" s="60">
        <f t="shared" si="33"/>
        <v>27073912.489999998</v>
      </c>
      <c r="F165" s="45">
        <f t="shared" si="26"/>
        <v>107.08086890113371</v>
      </c>
    </row>
    <row r="166" spans="1:6" ht="12.75" customHeight="1" x14ac:dyDescent="0.2">
      <c r="A166" s="63">
        <v>3211</v>
      </c>
      <c r="B166" s="64" t="s">
        <v>334</v>
      </c>
      <c r="C166" s="247" t="s">
        <v>335</v>
      </c>
      <c r="D166" s="194">
        <v>4764417.5999999996</v>
      </c>
      <c r="E166" s="194">
        <v>5280378.2300000004</v>
      </c>
      <c r="F166" s="45">
        <f t="shared" si="26"/>
        <v>110.8294585680315</v>
      </c>
    </row>
    <row r="167" spans="1:6" ht="12.75" customHeight="1" x14ac:dyDescent="0.2">
      <c r="A167" s="63">
        <v>3212</v>
      </c>
      <c r="B167" s="64" t="s">
        <v>336</v>
      </c>
      <c r="C167" s="247" t="s">
        <v>337</v>
      </c>
      <c r="D167" s="194">
        <v>17820314.25</v>
      </c>
      <c r="E167" s="194">
        <v>18747410.559999999</v>
      </c>
      <c r="F167" s="45">
        <f t="shared" si="26"/>
        <v>105.20246891830203</v>
      </c>
    </row>
    <row r="168" spans="1:6" ht="12.75" customHeight="1" x14ac:dyDescent="0.2">
      <c r="A168" s="63">
        <v>3213</v>
      </c>
      <c r="B168" s="64" t="s">
        <v>338</v>
      </c>
      <c r="C168" s="247" t="s">
        <v>339</v>
      </c>
      <c r="D168" s="194">
        <v>2508936.4</v>
      </c>
      <c r="E168" s="194">
        <v>2835890.5</v>
      </c>
      <c r="F168" s="45">
        <f t="shared" si="26"/>
        <v>113.03158182885784</v>
      </c>
    </row>
    <row r="169" spans="1:6" ht="12.75" customHeight="1" x14ac:dyDescent="0.2">
      <c r="A169" s="63">
        <v>3214</v>
      </c>
      <c r="B169" s="64" t="s">
        <v>340</v>
      </c>
      <c r="C169" s="247" t="s">
        <v>341</v>
      </c>
      <c r="D169" s="194">
        <v>189944.75</v>
      </c>
      <c r="E169" s="194">
        <v>210233.2</v>
      </c>
      <c r="F169" s="45">
        <f t="shared" si="26"/>
        <v>110.68123757039876</v>
      </c>
    </row>
    <row r="170" spans="1:6" ht="12.75" customHeight="1" x14ac:dyDescent="0.2">
      <c r="A170" s="63">
        <v>322</v>
      </c>
      <c r="B170" s="64" t="s">
        <v>342</v>
      </c>
      <c r="C170" s="247" t="s">
        <v>343</v>
      </c>
      <c r="D170" s="60">
        <f t="shared" ref="D170:E170" si="34">SUM(D171:D177)</f>
        <v>116236647.45999999</v>
      </c>
      <c r="E170" s="60">
        <f t="shared" si="34"/>
        <v>115080344.59999999</v>
      </c>
      <c r="F170" s="45">
        <f t="shared" si="26"/>
        <v>99.005216611742085</v>
      </c>
    </row>
    <row r="171" spans="1:6" ht="12.75" customHeight="1" x14ac:dyDescent="0.2">
      <c r="A171" s="63">
        <v>3221</v>
      </c>
      <c r="B171" s="64" t="s">
        <v>344</v>
      </c>
      <c r="C171" s="247" t="s">
        <v>345</v>
      </c>
      <c r="D171" s="194">
        <v>10947044.67</v>
      </c>
      <c r="E171" s="194">
        <v>11024472.84</v>
      </c>
      <c r="F171" s="45">
        <f t="shared" si="26"/>
        <v>100.70729747008514</v>
      </c>
    </row>
    <row r="172" spans="1:6" ht="12.75" customHeight="1" x14ac:dyDescent="0.2">
      <c r="A172" s="63">
        <v>3222</v>
      </c>
      <c r="B172" s="64" t="s">
        <v>346</v>
      </c>
      <c r="C172" s="247" t="s">
        <v>347</v>
      </c>
      <c r="D172" s="194">
        <v>57226210.829999998</v>
      </c>
      <c r="E172" s="194">
        <v>54869036.57</v>
      </c>
      <c r="F172" s="45">
        <f t="shared" si="26"/>
        <v>95.880953455048115</v>
      </c>
    </row>
    <row r="173" spans="1:6" ht="12.75" customHeight="1" x14ac:dyDescent="0.2">
      <c r="A173" s="63">
        <v>3223</v>
      </c>
      <c r="B173" s="65" t="s">
        <v>348</v>
      </c>
      <c r="C173" s="247" t="s">
        <v>349</v>
      </c>
      <c r="D173" s="194">
        <v>39424876.030000001</v>
      </c>
      <c r="E173" s="194">
        <v>39978741.689999998</v>
      </c>
      <c r="F173" s="45">
        <f t="shared" si="26"/>
        <v>101.40486341562251</v>
      </c>
    </row>
    <row r="174" spans="1:6" ht="12.75" customHeight="1" x14ac:dyDescent="0.2">
      <c r="A174" s="63">
        <v>3224</v>
      </c>
      <c r="B174" s="65" t="s">
        <v>350</v>
      </c>
      <c r="C174" s="247" t="s">
        <v>351</v>
      </c>
      <c r="D174" s="194">
        <v>3604389.32</v>
      </c>
      <c r="E174" s="194">
        <v>3993330.73</v>
      </c>
      <c r="F174" s="45">
        <f t="shared" si="26"/>
        <v>110.79077134764121</v>
      </c>
    </row>
    <row r="175" spans="1:6" ht="12.75" customHeight="1" x14ac:dyDescent="0.2">
      <c r="A175" s="63">
        <v>3225</v>
      </c>
      <c r="B175" s="65" t="s">
        <v>352</v>
      </c>
      <c r="C175" s="247" t="s">
        <v>353</v>
      </c>
      <c r="D175" s="194">
        <v>3616335.02</v>
      </c>
      <c r="E175" s="194">
        <v>3349347.05</v>
      </c>
      <c r="F175" s="45">
        <f t="shared" si="26"/>
        <v>92.617167145094868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1417791.59</v>
      </c>
      <c r="E177" s="194">
        <v>1865415.72</v>
      </c>
      <c r="F177" s="45">
        <f t="shared" si="26"/>
        <v>131.57192729574589</v>
      </c>
    </row>
    <row r="178" spans="1:6" ht="12.75" customHeight="1" x14ac:dyDescent="0.2">
      <c r="A178" s="63">
        <v>323</v>
      </c>
      <c r="B178" s="65" t="s">
        <v>358</v>
      </c>
      <c r="C178" s="247" t="s">
        <v>359</v>
      </c>
      <c r="D178" s="60">
        <f t="shared" ref="D178:E178" si="35">SUM(D179:D187)</f>
        <v>365058518.03999996</v>
      </c>
      <c r="E178" s="60">
        <f t="shared" si="35"/>
        <v>423543824.74000001</v>
      </c>
      <c r="F178" s="45">
        <f t="shared" si="26"/>
        <v>116.02080318903604</v>
      </c>
    </row>
    <row r="179" spans="1:6" ht="12.75" customHeight="1" x14ac:dyDescent="0.2">
      <c r="A179" s="63">
        <v>3231</v>
      </c>
      <c r="B179" s="65" t="s">
        <v>360</v>
      </c>
      <c r="C179" s="247" t="s">
        <v>361</v>
      </c>
      <c r="D179" s="194">
        <v>7098135.3200000003</v>
      </c>
      <c r="E179" s="194">
        <v>8114931.0800000001</v>
      </c>
      <c r="F179" s="45">
        <f t="shared" si="26"/>
        <v>114.32482918626579</v>
      </c>
    </row>
    <row r="180" spans="1:6" ht="12.75" customHeight="1" x14ac:dyDescent="0.2">
      <c r="A180" s="63">
        <v>3232</v>
      </c>
      <c r="B180" s="65" t="s">
        <v>362</v>
      </c>
      <c r="C180" s="247" t="s">
        <v>363</v>
      </c>
      <c r="D180" s="194">
        <v>212631661</v>
      </c>
      <c r="E180" s="194">
        <v>250869619.62</v>
      </c>
      <c r="F180" s="45">
        <f t="shared" si="26"/>
        <v>117.98319142133778</v>
      </c>
    </row>
    <row r="181" spans="1:6" ht="12.75" customHeight="1" x14ac:dyDescent="0.2">
      <c r="A181" s="63">
        <v>3233</v>
      </c>
      <c r="B181" s="65" t="s">
        <v>364</v>
      </c>
      <c r="C181" s="247" t="s">
        <v>365</v>
      </c>
      <c r="D181" s="194">
        <v>3326812.34</v>
      </c>
      <c r="E181" s="194">
        <v>4083899.21</v>
      </c>
      <c r="F181" s="45">
        <f t="shared" si="26"/>
        <v>122.75712581972688</v>
      </c>
    </row>
    <row r="182" spans="1:6" ht="12.75" customHeight="1" x14ac:dyDescent="0.2">
      <c r="A182" s="63">
        <v>3234</v>
      </c>
      <c r="B182" s="65" t="s">
        <v>366</v>
      </c>
      <c r="C182" s="247" t="s">
        <v>367</v>
      </c>
      <c r="D182" s="194">
        <v>23765315.34</v>
      </c>
      <c r="E182" s="194">
        <v>22700202.77</v>
      </c>
      <c r="F182" s="45">
        <f t="shared" si="26"/>
        <v>95.518205608627966</v>
      </c>
    </row>
    <row r="183" spans="1:6" ht="12.75" customHeight="1" x14ac:dyDescent="0.2">
      <c r="A183" s="63">
        <v>3235</v>
      </c>
      <c r="B183" s="64" t="s">
        <v>368</v>
      </c>
      <c r="C183" s="247" t="s">
        <v>369</v>
      </c>
      <c r="D183" s="194">
        <v>35899129.479999997</v>
      </c>
      <c r="E183" s="194">
        <v>35421387.149999999</v>
      </c>
      <c r="F183" s="45">
        <f t="shared" si="26"/>
        <v>98.669209150973543</v>
      </c>
    </row>
    <row r="184" spans="1:6" ht="12.75" customHeight="1" x14ac:dyDescent="0.2">
      <c r="A184" s="63">
        <v>3236</v>
      </c>
      <c r="B184" s="64" t="s">
        <v>370</v>
      </c>
      <c r="C184" s="247" t="s">
        <v>371</v>
      </c>
      <c r="D184" s="194">
        <v>4963578.95</v>
      </c>
      <c r="E184" s="194">
        <v>5299409.1399999997</v>
      </c>
      <c r="F184" s="45">
        <f t="shared" si="26"/>
        <v>106.76588794865445</v>
      </c>
    </row>
    <row r="185" spans="1:6" ht="12.75" customHeight="1" x14ac:dyDescent="0.2">
      <c r="A185" s="63">
        <v>3237</v>
      </c>
      <c r="B185" s="64" t="s">
        <v>372</v>
      </c>
      <c r="C185" s="247" t="s">
        <v>373</v>
      </c>
      <c r="D185" s="194">
        <v>26031742.940000001</v>
      </c>
      <c r="E185" s="194">
        <v>31272360.199999999</v>
      </c>
      <c r="F185" s="45">
        <f t="shared" si="26"/>
        <v>120.13164186539096</v>
      </c>
    </row>
    <row r="186" spans="1:6" ht="12.75" customHeight="1" x14ac:dyDescent="0.2">
      <c r="A186" s="63">
        <v>3238</v>
      </c>
      <c r="B186" s="64" t="s">
        <v>374</v>
      </c>
      <c r="C186" s="247" t="s">
        <v>375</v>
      </c>
      <c r="D186" s="194">
        <v>10815245.9</v>
      </c>
      <c r="E186" s="194">
        <v>12122981.73</v>
      </c>
      <c r="F186" s="45">
        <f t="shared" si="26"/>
        <v>112.09159590167062</v>
      </c>
    </row>
    <row r="187" spans="1:6" ht="12.75" customHeight="1" x14ac:dyDescent="0.2">
      <c r="A187" s="63">
        <v>3239</v>
      </c>
      <c r="B187" s="64" t="s">
        <v>376</v>
      </c>
      <c r="C187" s="247" t="s">
        <v>377</v>
      </c>
      <c r="D187" s="194">
        <v>40526896.770000003</v>
      </c>
      <c r="E187" s="194">
        <v>53659033.840000004</v>
      </c>
      <c r="F187" s="45">
        <f t="shared" si="26"/>
        <v>132.40351005537894</v>
      </c>
    </row>
    <row r="188" spans="1:6" ht="12.75" customHeight="1" x14ac:dyDescent="0.2">
      <c r="A188" s="63">
        <v>324</v>
      </c>
      <c r="B188" s="64" t="s">
        <v>378</v>
      </c>
      <c r="C188" s="247" t="s">
        <v>379</v>
      </c>
      <c r="D188" s="194">
        <v>910454.76</v>
      </c>
      <c r="E188" s="194">
        <v>1546703.06</v>
      </c>
      <c r="F188" s="45">
        <f t="shared" si="26"/>
        <v>169.8824727985386</v>
      </c>
    </row>
    <row r="189" spans="1:6" ht="24" x14ac:dyDescent="0.2">
      <c r="A189" s="70" t="s">
        <v>380</v>
      </c>
      <c r="B189" s="65" t="s">
        <v>381</v>
      </c>
      <c r="C189" s="277" t="s">
        <v>380</v>
      </c>
      <c r="D189" s="60">
        <f>SUM(D190:D193)</f>
        <v>678681.7</v>
      </c>
      <c r="E189" s="60">
        <f>SUM(E190:E193)</f>
        <v>14806515.5</v>
      </c>
      <c r="F189" s="45">
        <f>IF(D189&lt;&gt;0,IF(E189/D189&gt;=100,"&gt;&gt;100",E189/D189*100),"-")</f>
        <v>2181.658279573473</v>
      </c>
    </row>
    <row r="190" spans="1:6" ht="12.75" customHeight="1" x14ac:dyDescent="0.2">
      <c r="A190" s="70" t="s">
        <v>382</v>
      </c>
      <c r="B190" s="65" t="s">
        <v>383</v>
      </c>
      <c r="C190" s="277" t="s">
        <v>382</v>
      </c>
      <c r="D190" s="192">
        <v>600321.44999999995</v>
      </c>
      <c r="E190" s="192">
        <v>14639157.18</v>
      </c>
      <c r="F190" s="71">
        <f>IF(D190&lt;&gt;0,IF(E190/D190&gt;=100,"&gt;&gt;100",E190/D190*100),"-")</f>
        <v>2438.5530751899673</v>
      </c>
    </row>
    <row r="191" spans="1:6" ht="12.75" customHeight="1" x14ac:dyDescent="0.2">
      <c r="A191" s="70" t="s">
        <v>384</v>
      </c>
      <c r="B191" s="65" t="s">
        <v>385</v>
      </c>
      <c r="C191" s="277" t="s">
        <v>384</v>
      </c>
      <c r="D191" s="192">
        <v>4155.3</v>
      </c>
      <c r="E191" s="192">
        <v>43204.800000000003</v>
      </c>
      <c r="F191" s="71">
        <f>IF(D191&lt;&gt;0,IF(E191/D191&gt;=100,"&gt;&gt;100",E191/D191*100),"-")</f>
        <v>1039.7516424806875</v>
      </c>
    </row>
    <row r="192" spans="1:6" ht="12.75" customHeight="1" x14ac:dyDescent="0.2">
      <c r="A192" s="70" t="s">
        <v>386</v>
      </c>
      <c r="B192" s="65" t="s">
        <v>387</v>
      </c>
      <c r="C192" s="277" t="s">
        <v>386</v>
      </c>
      <c r="D192" s="192">
        <v>74204.95</v>
      </c>
      <c r="E192" s="192">
        <v>124153.52</v>
      </c>
      <c r="F192" s="71">
        <f>IF(D192&lt;&gt;0,IF(E192/D192&gt;=100,"&gt;&gt;100",E192/D192*100),"-")</f>
        <v>167.31164160881451</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21301230.93</v>
      </c>
      <c r="E194" s="60">
        <f t="shared" si="36"/>
        <v>26145428.010000002</v>
      </c>
      <c r="F194" s="45">
        <f t="shared" si="26"/>
        <v>122.74139506735071</v>
      </c>
    </row>
    <row r="195" spans="1:6" ht="12.75" customHeight="1" x14ac:dyDescent="0.2">
      <c r="A195" s="63">
        <v>3291</v>
      </c>
      <c r="B195" s="183" t="s">
        <v>392</v>
      </c>
      <c r="C195" s="247" t="s">
        <v>393</v>
      </c>
      <c r="D195" s="194">
        <v>4833690.7699999996</v>
      </c>
      <c r="E195" s="194">
        <v>4892149.1900000004</v>
      </c>
      <c r="F195" s="45">
        <f t="shared" si="26"/>
        <v>101.20939511403624</v>
      </c>
    </row>
    <row r="196" spans="1:6" ht="12.75" customHeight="1" x14ac:dyDescent="0.2">
      <c r="A196" s="63">
        <v>3292</v>
      </c>
      <c r="B196" s="64" t="s">
        <v>394</v>
      </c>
      <c r="C196" s="247" t="s">
        <v>395</v>
      </c>
      <c r="D196" s="194">
        <v>3227906.4</v>
      </c>
      <c r="E196" s="194">
        <v>4137201.34</v>
      </c>
      <c r="F196" s="45">
        <f t="shared" si="26"/>
        <v>128.16980504763086</v>
      </c>
    </row>
    <row r="197" spans="1:6" ht="12.75" customHeight="1" x14ac:dyDescent="0.2">
      <c r="A197" s="63">
        <v>3293</v>
      </c>
      <c r="B197" s="64" t="s">
        <v>396</v>
      </c>
      <c r="C197" s="247" t="s">
        <v>397</v>
      </c>
      <c r="D197" s="194">
        <v>1139189.01</v>
      </c>
      <c r="E197" s="194">
        <v>1319635.75</v>
      </c>
      <c r="F197" s="45">
        <f t="shared" si="26"/>
        <v>115.83992984623333</v>
      </c>
    </row>
    <row r="198" spans="1:6" ht="12.75" customHeight="1" x14ac:dyDescent="0.2">
      <c r="A198" s="63">
        <v>3294</v>
      </c>
      <c r="B198" s="64" t="s">
        <v>398</v>
      </c>
      <c r="C198" s="247" t="s">
        <v>399</v>
      </c>
      <c r="D198" s="194">
        <v>420221.2</v>
      </c>
      <c r="E198" s="194">
        <v>421121.06</v>
      </c>
      <c r="F198" s="45">
        <f t="shared" si="26"/>
        <v>100.21413960076264</v>
      </c>
    </row>
    <row r="199" spans="1:6" ht="12.75" customHeight="1" x14ac:dyDescent="0.2">
      <c r="A199" s="63">
        <v>3295</v>
      </c>
      <c r="B199" s="64" t="s">
        <v>400</v>
      </c>
      <c r="C199" s="247" t="s">
        <v>401</v>
      </c>
      <c r="D199" s="194">
        <v>2114478.16</v>
      </c>
      <c r="E199" s="194">
        <v>1481605.02</v>
      </c>
      <c r="F199" s="45">
        <f t="shared" si="26"/>
        <v>70.069535265381973</v>
      </c>
    </row>
    <row r="200" spans="1:6" ht="12.75" customHeight="1" x14ac:dyDescent="0.2">
      <c r="A200" s="63" t="s">
        <v>402</v>
      </c>
      <c r="B200" s="64" t="s">
        <v>403</v>
      </c>
      <c r="C200" s="247" t="s">
        <v>402</v>
      </c>
      <c r="D200" s="194">
        <v>1169997.8600000001</v>
      </c>
      <c r="E200" s="194">
        <v>591244.97</v>
      </c>
      <c r="F200" s="45">
        <f t="shared" si="26"/>
        <v>50.533850549094161</v>
      </c>
    </row>
    <row r="201" spans="1:6" ht="12.75" customHeight="1" x14ac:dyDescent="0.2">
      <c r="A201" s="63">
        <v>3299</v>
      </c>
      <c r="B201" s="64" t="s">
        <v>404</v>
      </c>
      <c r="C201" s="247" t="s">
        <v>405</v>
      </c>
      <c r="D201" s="194">
        <v>8395747.5299999993</v>
      </c>
      <c r="E201" s="194">
        <v>13302470.68</v>
      </c>
      <c r="F201" s="45">
        <f t="shared" si="26"/>
        <v>158.44295737177796</v>
      </c>
    </row>
    <row r="202" spans="1:6" ht="12.75" customHeight="1" x14ac:dyDescent="0.2">
      <c r="A202" s="63">
        <v>34</v>
      </c>
      <c r="B202" s="183" t="s">
        <v>406</v>
      </c>
      <c r="C202" s="247" t="s">
        <v>407</v>
      </c>
      <c r="D202" s="60">
        <f t="shared" ref="D202:E202" si="37">D203+D208+D216</f>
        <v>10777031.809999999</v>
      </c>
      <c r="E202" s="60">
        <f t="shared" si="37"/>
        <v>10577824.369999999</v>
      </c>
      <c r="F202" s="45">
        <f t="shared" si="26"/>
        <v>98.151555609076382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5512602.2299999995</v>
      </c>
      <c r="E208" s="60">
        <f t="shared" si="39"/>
        <v>6063157.1999999993</v>
      </c>
      <c r="F208" s="45">
        <f t="shared" si="26"/>
        <v>109.98720653204104</v>
      </c>
    </row>
    <row r="209" spans="1:6" ht="24" x14ac:dyDescent="0.2">
      <c r="A209" s="63">
        <v>3421</v>
      </c>
      <c r="B209" s="64" t="s">
        <v>420</v>
      </c>
      <c r="C209" s="247" t="s">
        <v>421</v>
      </c>
      <c r="D209" s="194">
        <v>0</v>
      </c>
      <c r="E209" s="194">
        <v>1058000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5493281.75</v>
      </c>
      <c r="E211" s="194">
        <v>4999156.8099999996</v>
      </c>
      <c r="F211" s="45">
        <f t="shared" si="26"/>
        <v>91.004922694889984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18134.59</v>
      </c>
      <c r="E213" s="194">
        <v>0</v>
      </c>
      <c r="F213" s="45">
        <f t="shared" si="26"/>
        <v>0</v>
      </c>
    </row>
    <row r="214" spans="1:6" ht="24" x14ac:dyDescent="0.2">
      <c r="A214" s="63">
        <v>3427</v>
      </c>
      <c r="B214" s="64" t="s">
        <v>430</v>
      </c>
      <c r="C214" s="247" t="s">
        <v>431</v>
      </c>
      <c r="D214" s="194">
        <v>1185.8900000000001</v>
      </c>
      <c r="E214" s="194">
        <v>6000.39</v>
      </c>
      <c r="F214" s="45">
        <f t="shared" si="26"/>
        <v>505.98200507635613</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5264429.5799999991</v>
      </c>
      <c r="E216" s="60">
        <f t="shared" si="40"/>
        <v>4514667.17</v>
      </c>
      <c r="F216" s="45">
        <f t="shared" si="26"/>
        <v>85.757955375670548</v>
      </c>
    </row>
    <row r="217" spans="1:6" ht="12.75" customHeight="1" x14ac:dyDescent="0.2">
      <c r="A217" s="63">
        <v>3431</v>
      </c>
      <c r="B217" s="182" t="s">
        <v>436</v>
      </c>
      <c r="C217" s="247" t="s">
        <v>437</v>
      </c>
      <c r="D217" s="194">
        <v>1262217.26</v>
      </c>
      <c r="E217" s="194">
        <v>1340112.7</v>
      </c>
      <c r="F217" s="45">
        <f t="shared" si="26"/>
        <v>106.17131792350867</v>
      </c>
    </row>
    <row r="218" spans="1:6" ht="12.75" customHeight="1" x14ac:dyDescent="0.2">
      <c r="A218" s="63">
        <v>3432</v>
      </c>
      <c r="B218" s="65" t="s">
        <v>438</v>
      </c>
      <c r="C218" s="247" t="s">
        <v>439</v>
      </c>
      <c r="D218" s="194">
        <v>4132.49</v>
      </c>
      <c r="E218" s="194">
        <v>8924.7199999999993</v>
      </c>
      <c r="F218" s="45">
        <f t="shared" si="26"/>
        <v>215.96470892851528</v>
      </c>
    </row>
    <row r="219" spans="1:6" ht="12.75" customHeight="1" x14ac:dyDescent="0.2">
      <c r="A219" s="63">
        <v>3433</v>
      </c>
      <c r="B219" s="65" t="s">
        <v>440</v>
      </c>
      <c r="C219" s="247" t="s">
        <v>441</v>
      </c>
      <c r="D219" s="194">
        <v>3803590.27</v>
      </c>
      <c r="E219" s="194">
        <v>2955677.79</v>
      </c>
      <c r="F219" s="45">
        <f t="shared" si="26"/>
        <v>77.707575742641694</v>
      </c>
    </row>
    <row r="220" spans="1:6" ht="12.75" customHeight="1" x14ac:dyDescent="0.2">
      <c r="A220" s="63">
        <v>3434</v>
      </c>
      <c r="B220" s="65" t="s">
        <v>442</v>
      </c>
      <c r="C220" s="247" t="s">
        <v>443</v>
      </c>
      <c r="D220" s="194">
        <v>194489.56</v>
      </c>
      <c r="E220" s="194">
        <v>209951.96</v>
      </c>
      <c r="F220" s="45">
        <f t="shared" si="26"/>
        <v>107.95024678959631</v>
      </c>
    </row>
    <row r="221" spans="1:6" ht="12.75" customHeight="1" x14ac:dyDescent="0.2">
      <c r="A221" s="63">
        <v>35</v>
      </c>
      <c r="B221" s="65" t="s">
        <v>444</v>
      </c>
      <c r="C221" s="247" t="s">
        <v>445</v>
      </c>
      <c r="D221" s="60">
        <f t="shared" ref="D221:E221" si="41">D222+D225+D229</f>
        <v>218792592.51999998</v>
      </c>
      <c r="E221" s="60">
        <f t="shared" si="41"/>
        <v>250529804.48000002</v>
      </c>
      <c r="F221" s="45">
        <f t="shared" si="26"/>
        <v>114.5056153841675</v>
      </c>
    </row>
    <row r="222" spans="1:6" ht="24" x14ac:dyDescent="0.2">
      <c r="A222" s="63">
        <v>351</v>
      </c>
      <c r="B222" s="65" t="s">
        <v>446</v>
      </c>
      <c r="C222" s="247" t="s">
        <v>447</v>
      </c>
      <c r="D222" s="60">
        <f t="shared" ref="D222:E222" si="42">SUM(D223:D224)</f>
        <v>212260113.19</v>
      </c>
      <c r="E222" s="60">
        <f t="shared" si="42"/>
        <v>243293593.30000001</v>
      </c>
      <c r="F222" s="45">
        <f t="shared" si="26"/>
        <v>114.62049541178803</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212260113.19</v>
      </c>
      <c r="E224" s="194">
        <v>243293593.30000001</v>
      </c>
      <c r="F224" s="45">
        <f t="shared" si="26"/>
        <v>114.62049541178803</v>
      </c>
    </row>
    <row r="225" spans="1:6" ht="36" x14ac:dyDescent="0.2">
      <c r="A225" s="63">
        <v>352</v>
      </c>
      <c r="B225" s="65" t="s">
        <v>452</v>
      </c>
      <c r="C225" s="247" t="s">
        <v>453</v>
      </c>
      <c r="D225" s="60">
        <f t="shared" ref="D225:E225" si="43">SUM(D226:D228)</f>
        <v>5728357.7000000002</v>
      </c>
      <c r="E225" s="60">
        <f t="shared" si="43"/>
        <v>7236211.1799999997</v>
      </c>
      <c r="F225" s="45">
        <f t="shared" si="26"/>
        <v>126.32261389682419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1982016.7</v>
      </c>
      <c r="E227" s="194">
        <v>1936847.68</v>
      </c>
      <c r="F227" s="45">
        <f t="shared" si="26"/>
        <v>97.721057547093309</v>
      </c>
    </row>
    <row r="228" spans="1:6" ht="12.75" customHeight="1" x14ac:dyDescent="0.2">
      <c r="A228" s="63">
        <v>3523</v>
      </c>
      <c r="B228" s="64" t="s">
        <v>458</v>
      </c>
      <c r="C228" s="247" t="s">
        <v>459</v>
      </c>
      <c r="D228" s="194">
        <v>3746341</v>
      </c>
      <c r="E228" s="194">
        <v>5299363.5</v>
      </c>
      <c r="F228" s="45">
        <f t="shared" si="26"/>
        <v>141.45438175542481</v>
      </c>
    </row>
    <row r="229" spans="1:6" ht="24" x14ac:dyDescent="0.2">
      <c r="A229" s="63" t="s">
        <v>460</v>
      </c>
      <c r="B229" s="64" t="s">
        <v>461</v>
      </c>
      <c r="C229" s="247" t="s">
        <v>460</v>
      </c>
      <c r="D229" s="194">
        <v>804121.63</v>
      </c>
      <c r="E229" s="194">
        <v>0</v>
      </c>
      <c r="F229" s="45">
        <f t="shared" si="26"/>
        <v>0</v>
      </c>
    </row>
    <row r="230" spans="1:6" ht="24" x14ac:dyDescent="0.2">
      <c r="A230" s="63">
        <v>36</v>
      </c>
      <c r="B230" s="65" t="s">
        <v>462</v>
      </c>
      <c r="C230" s="247" t="s">
        <v>463</v>
      </c>
      <c r="D230" s="60">
        <f>D231+D234+D237+D242+D246+D250+D254+D257</f>
        <v>34357645.659999996</v>
      </c>
      <c r="E230" s="60">
        <f>E231+E234+E237+E242+E246+E250+E254+E257</f>
        <v>29051414.52</v>
      </c>
      <c r="F230" s="45">
        <f t="shared" ref="F230:F245" si="44">IF(D230&lt;&gt;0,IF(E230/D230&gt;=100,"&gt;&gt;100",E230/D230*100),"-")</f>
        <v>84.555894217811201</v>
      </c>
    </row>
    <row r="231" spans="1:6" ht="12.75" customHeight="1" x14ac:dyDescent="0.2">
      <c r="A231" s="63">
        <v>361</v>
      </c>
      <c r="B231" s="64" t="s">
        <v>464</v>
      </c>
      <c r="C231" s="247" t="s">
        <v>465</v>
      </c>
      <c r="D231" s="60">
        <f t="shared" ref="D231:E231" si="45">SUM(D232:D233)</f>
        <v>79162.37</v>
      </c>
      <c r="E231" s="60">
        <f t="shared" si="45"/>
        <v>31170</v>
      </c>
      <c r="F231" s="45">
        <f t="shared" si="44"/>
        <v>39.374768592703838</v>
      </c>
    </row>
    <row r="232" spans="1:6" ht="12.75" customHeight="1" x14ac:dyDescent="0.2">
      <c r="A232" s="63">
        <v>3611</v>
      </c>
      <c r="B232" s="64" t="s">
        <v>466</v>
      </c>
      <c r="C232" s="247" t="s">
        <v>467</v>
      </c>
      <c r="D232" s="194">
        <v>79162.37</v>
      </c>
      <c r="E232" s="194">
        <v>31170</v>
      </c>
      <c r="F232" s="45">
        <f t="shared" si="44"/>
        <v>39.374768592703838</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103000</v>
      </c>
      <c r="E234" s="60">
        <f t="shared" si="46"/>
        <v>167172.09</v>
      </c>
      <c r="F234" s="45">
        <f t="shared" si="44"/>
        <v>162.303</v>
      </c>
    </row>
    <row r="235" spans="1:6" ht="12.75" customHeight="1" x14ac:dyDescent="0.2">
      <c r="A235" s="63">
        <v>3621</v>
      </c>
      <c r="B235" s="65" t="s">
        <v>472</v>
      </c>
      <c r="C235" s="247" t="s">
        <v>473</v>
      </c>
      <c r="D235" s="194">
        <v>103000</v>
      </c>
      <c r="E235" s="194">
        <v>167172.09</v>
      </c>
      <c r="F235" s="45">
        <f t="shared" si="44"/>
        <v>162.303</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22069145.440000001</v>
      </c>
      <c r="E237" s="60">
        <f t="shared" si="47"/>
        <v>20000</v>
      </c>
      <c r="F237" s="45">
        <f t="shared" si="44"/>
        <v>9.0624261163054803E-2</v>
      </c>
    </row>
    <row r="238" spans="1:6" ht="12" x14ac:dyDescent="0.2">
      <c r="A238" s="63">
        <v>3631</v>
      </c>
      <c r="B238" s="65" t="s">
        <v>478</v>
      </c>
      <c r="C238" s="247" t="s">
        <v>479</v>
      </c>
      <c r="D238" s="194">
        <v>21923559.09</v>
      </c>
      <c r="E238" s="194">
        <v>20000</v>
      </c>
      <c r="F238" s="45">
        <f t="shared" si="44"/>
        <v>9.1226063787802625E-2</v>
      </c>
    </row>
    <row r="239" spans="1:6" ht="12" x14ac:dyDescent="0.2">
      <c r="A239" s="63">
        <v>3632</v>
      </c>
      <c r="B239" s="65" t="s">
        <v>480</v>
      </c>
      <c r="C239" s="247" t="s">
        <v>481</v>
      </c>
      <c r="D239" s="194">
        <v>145586.35</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11878344.52</v>
      </c>
      <c r="E246" s="60">
        <f t="shared" si="48"/>
        <v>28760100.68</v>
      </c>
      <c r="F246" s="45">
        <f t="shared" ref="F246:F249" si="49">IF(D246&lt;&gt;0,IF(E246/D246&gt;=100,"&gt;&gt;100",E246/D246*100),"-")</f>
        <v>242.12212932177187</v>
      </c>
    </row>
    <row r="247" spans="1:6" ht="12.75" customHeight="1" x14ac:dyDescent="0.2">
      <c r="A247" s="63" t="s">
        <v>493</v>
      </c>
      <c r="B247" s="64" t="s">
        <v>494</v>
      </c>
      <c r="C247" s="247" t="s">
        <v>493</v>
      </c>
      <c r="D247" s="194">
        <v>11878344.52</v>
      </c>
      <c r="E247" s="194">
        <v>28760100.68</v>
      </c>
      <c r="F247" s="45">
        <f t="shared" si="49"/>
        <v>242.12212932177187</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227993.33</v>
      </c>
      <c r="E254" s="60">
        <f t="shared" si="52"/>
        <v>72971.75</v>
      </c>
      <c r="F254" s="45">
        <f t="shared" ref="F254:F261" si="53">IF(D254&lt;&gt;0,IF(E254/D254&gt;=100,"&gt;&gt;100",E254/D254*100),"-")</f>
        <v>32.006089827276966</v>
      </c>
    </row>
    <row r="255" spans="1:6" ht="12.75" customHeight="1" x14ac:dyDescent="0.2">
      <c r="A255" s="63" t="s">
        <v>509</v>
      </c>
      <c r="B255" s="64" t="s">
        <v>154</v>
      </c>
      <c r="C255" s="247" t="s">
        <v>509</v>
      </c>
      <c r="D255" s="194">
        <v>227993.33</v>
      </c>
      <c r="E255" s="194">
        <v>72971.75</v>
      </c>
      <c r="F255" s="45">
        <f t="shared" si="53"/>
        <v>32.006089827276966</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75829303.200000003</v>
      </c>
      <c r="E262" s="60">
        <f t="shared" si="55"/>
        <v>85413320.830000013</v>
      </c>
      <c r="F262" s="45">
        <f t="shared" ref="F262:F268" si="56">IF(D262&lt;&gt;0,IF(E262/D262&gt;=100,"&gt;&gt;100",E262/D262*100),"-")</f>
        <v>112.6389366980231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75829303.200000003</v>
      </c>
      <c r="E269" s="60">
        <f t="shared" si="58"/>
        <v>85413320.830000013</v>
      </c>
      <c r="F269" s="45">
        <f t="shared" ref="F269:F272" si="59">IF(D269&lt;&gt;0,IF(E269/D269&gt;=100,"&gt;&gt;100",E269/D269*100),"-")</f>
        <v>112.6389366980231</v>
      </c>
    </row>
    <row r="270" spans="1:6" ht="12.75" customHeight="1" x14ac:dyDescent="0.2">
      <c r="A270" s="63">
        <v>3721</v>
      </c>
      <c r="B270" s="65" t="s">
        <v>533</v>
      </c>
      <c r="C270" s="247" t="s">
        <v>534</v>
      </c>
      <c r="D270" s="194">
        <v>41635679.130000003</v>
      </c>
      <c r="E270" s="194">
        <v>45478914.590000004</v>
      </c>
      <c r="F270" s="45">
        <f t="shared" si="59"/>
        <v>109.23062993160309</v>
      </c>
    </row>
    <row r="271" spans="1:6" ht="12.75" customHeight="1" x14ac:dyDescent="0.2">
      <c r="A271" s="63">
        <v>3722</v>
      </c>
      <c r="B271" s="65" t="s">
        <v>535</v>
      </c>
      <c r="C271" s="247" t="s">
        <v>536</v>
      </c>
      <c r="D271" s="194">
        <v>34178935.329999998</v>
      </c>
      <c r="E271" s="194">
        <v>39934406.240000002</v>
      </c>
      <c r="F271" s="45">
        <f t="shared" si="59"/>
        <v>116.83923403239606</v>
      </c>
    </row>
    <row r="272" spans="1:6" ht="12.75" customHeight="1" x14ac:dyDescent="0.2">
      <c r="A272" s="63" t="s">
        <v>537</v>
      </c>
      <c r="B272" s="65" t="s">
        <v>538</v>
      </c>
      <c r="C272" s="247" t="s">
        <v>537</v>
      </c>
      <c r="D272" s="194">
        <v>14688.74</v>
      </c>
      <c r="E272" s="194">
        <v>0</v>
      </c>
      <c r="F272" s="45">
        <f t="shared" si="59"/>
        <v>0</v>
      </c>
    </row>
    <row r="273" spans="1:6" ht="24" x14ac:dyDescent="0.2">
      <c r="A273" s="63">
        <v>38</v>
      </c>
      <c r="B273" s="65" t="s">
        <v>539</v>
      </c>
      <c r="C273" s="247" t="s">
        <v>540</v>
      </c>
      <c r="D273" s="60">
        <f t="shared" ref="D273:E273" si="60">D274+D278+D283+D289</f>
        <v>366714347.08000004</v>
      </c>
      <c r="E273" s="60">
        <f t="shared" si="60"/>
        <v>124719465.05</v>
      </c>
      <c r="F273" s="45">
        <f t="shared" ref="F273:F277" si="61">IF(D273&lt;&gt;0,IF(E273/D273&gt;=100,"&gt;&gt;100",E273/D273*100),"-")</f>
        <v>34.009976987017637</v>
      </c>
    </row>
    <row r="274" spans="1:6" ht="12.75" customHeight="1" x14ac:dyDescent="0.2">
      <c r="A274" s="63">
        <v>381</v>
      </c>
      <c r="B274" s="64" t="s">
        <v>541</v>
      </c>
      <c r="C274" s="247" t="s">
        <v>542</v>
      </c>
      <c r="D274" s="60">
        <f t="shared" ref="D274:E274" si="62">SUM(D275:D277)</f>
        <v>76198827.469999999</v>
      </c>
      <c r="E274" s="60">
        <f t="shared" si="62"/>
        <v>91343623.959999993</v>
      </c>
      <c r="F274" s="45">
        <f t="shared" si="61"/>
        <v>119.87536684335807</v>
      </c>
    </row>
    <row r="275" spans="1:6" ht="12.75" customHeight="1" x14ac:dyDescent="0.2">
      <c r="A275" s="63">
        <v>3811</v>
      </c>
      <c r="B275" s="64" t="s">
        <v>543</v>
      </c>
      <c r="C275" s="247" t="s">
        <v>544</v>
      </c>
      <c r="D275" s="194">
        <v>74778250.090000004</v>
      </c>
      <c r="E275" s="194">
        <v>90779615</v>
      </c>
      <c r="F275" s="45">
        <f t="shared" si="61"/>
        <v>121.39842118629605</v>
      </c>
    </row>
    <row r="276" spans="1:6" ht="12.75" customHeight="1" x14ac:dyDescent="0.2">
      <c r="A276" s="63">
        <v>3812</v>
      </c>
      <c r="B276" s="64" t="s">
        <v>545</v>
      </c>
      <c r="C276" s="247" t="s">
        <v>546</v>
      </c>
      <c r="D276" s="194">
        <v>260166.92</v>
      </c>
      <c r="E276" s="194">
        <v>236200.69</v>
      </c>
      <c r="F276" s="45">
        <f t="shared" si="61"/>
        <v>90.788133249223222</v>
      </c>
    </row>
    <row r="277" spans="1:6" ht="12.75" customHeight="1" x14ac:dyDescent="0.2">
      <c r="A277" s="63" t="s">
        <v>547</v>
      </c>
      <c r="B277" s="64" t="s">
        <v>548</v>
      </c>
      <c r="C277" s="247" t="s">
        <v>547</v>
      </c>
      <c r="D277" s="194">
        <v>1160410.46</v>
      </c>
      <c r="E277" s="194">
        <v>327808.27</v>
      </c>
      <c r="F277" s="45">
        <f t="shared" si="61"/>
        <v>28.249337738648101</v>
      </c>
    </row>
    <row r="278" spans="1:6" ht="12.75" customHeight="1" x14ac:dyDescent="0.2">
      <c r="A278" s="63">
        <v>382</v>
      </c>
      <c r="B278" s="65" t="s">
        <v>549</v>
      </c>
      <c r="C278" s="247" t="s">
        <v>550</v>
      </c>
      <c r="D278" s="60">
        <f t="shared" ref="D278:E278" si="63">SUM(D279:D282)</f>
        <v>786138.76</v>
      </c>
      <c r="E278" s="60">
        <f t="shared" si="63"/>
        <v>235756.87</v>
      </c>
      <c r="F278" s="45">
        <f t="shared" ref="F278:F282" si="64">IF(D278&lt;&gt;0,IF(E278/D278&gt;=100,"&gt;&gt;100",E278/D278*100),"-")</f>
        <v>29.989218442810273</v>
      </c>
    </row>
    <row r="279" spans="1:6" ht="12.75" customHeight="1" x14ac:dyDescent="0.2">
      <c r="A279" s="63">
        <v>3821</v>
      </c>
      <c r="B279" s="64" t="s">
        <v>551</v>
      </c>
      <c r="C279" s="247" t="s">
        <v>552</v>
      </c>
      <c r="D279" s="194">
        <v>0</v>
      </c>
      <c r="E279" s="194">
        <v>732.5</v>
      </c>
      <c r="F279" s="45" t="str">
        <f t="shared" si="64"/>
        <v>-</v>
      </c>
    </row>
    <row r="280" spans="1:6" ht="12.75" customHeight="1" x14ac:dyDescent="0.2">
      <c r="A280" s="63">
        <v>3822</v>
      </c>
      <c r="B280" s="64" t="s">
        <v>553</v>
      </c>
      <c r="C280" s="247" t="s">
        <v>554</v>
      </c>
      <c r="D280" s="194">
        <v>786138.76</v>
      </c>
      <c r="E280" s="194">
        <v>235024.37</v>
      </c>
      <c r="F280" s="45">
        <f t="shared" si="64"/>
        <v>29.896041507990269</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8824274.5499999989</v>
      </c>
      <c r="E283" s="60">
        <f t="shared" si="65"/>
        <v>3889379.21</v>
      </c>
      <c r="F283" s="45">
        <f t="shared" ref="F283:F294" si="66">IF(D283&lt;&gt;0,IF(E283/D283&gt;=100,"&gt;&gt;100",E283/D283*100),"-")</f>
        <v>44.075908880237648</v>
      </c>
    </row>
    <row r="284" spans="1:6" ht="12.75" customHeight="1" x14ac:dyDescent="0.2">
      <c r="A284" s="63">
        <v>3831</v>
      </c>
      <c r="B284" s="64" t="s">
        <v>561</v>
      </c>
      <c r="C284" s="247" t="s">
        <v>562</v>
      </c>
      <c r="D284" s="194">
        <v>7863546.6799999997</v>
      </c>
      <c r="E284" s="194">
        <v>3443229.77</v>
      </c>
      <c r="F284" s="45">
        <f t="shared" si="66"/>
        <v>43.787236346640476</v>
      </c>
    </row>
    <row r="285" spans="1:6" ht="12.75" customHeight="1" x14ac:dyDescent="0.2">
      <c r="A285" s="63">
        <v>3832</v>
      </c>
      <c r="B285" s="64" t="s">
        <v>563</v>
      </c>
      <c r="C285" s="247" t="s">
        <v>564</v>
      </c>
      <c r="D285" s="194">
        <v>30</v>
      </c>
      <c r="E285" s="194">
        <v>485</v>
      </c>
      <c r="F285" s="45">
        <f t="shared" si="66"/>
        <v>1616.6666666666667</v>
      </c>
    </row>
    <row r="286" spans="1:6" ht="12.75" customHeight="1" x14ac:dyDescent="0.2">
      <c r="A286" s="63">
        <v>3833</v>
      </c>
      <c r="B286" s="64" t="s">
        <v>565</v>
      </c>
      <c r="C286" s="247" t="s">
        <v>566</v>
      </c>
      <c r="D286" s="194">
        <v>298270.90999999997</v>
      </c>
      <c r="E286" s="194">
        <v>76783.39</v>
      </c>
      <c r="F286" s="45">
        <f t="shared" si="66"/>
        <v>25.742835598684433</v>
      </c>
    </row>
    <row r="287" spans="1:6" ht="12.75" customHeight="1" x14ac:dyDescent="0.2">
      <c r="A287" s="63">
        <v>3834</v>
      </c>
      <c r="B287" s="64" t="s">
        <v>567</v>
      </c>
      <c r="C287" s="247" t="s">
        <v>568</v>
      </c>
      <c r="D287" s="194">
        <v>116769.26</v>
      </c>
      <c r="E287" s="194">
        <v>4653.92</v>
      </c>
      <c r="F287" s="45">
        <f t="shared" si="66"/>
        <v>3.9855694897783884</v>
      </c>
    </row>
    <row r="288" spans="1:6" ht="12.75" customHeight="1" x14ac:dyDescent="0.2">
      <c r="A288" s="63" t="s">
        <v>569</v>
      </c>
      <c r="B288" s="64" t="s">
        <v>303</v>
      </c>
      <c r="C288" s="247" t="s">
        <v>569</v>
      </c>
      <c r="D288" s="194">
        <v>545657.69999999995</v>
      </c>
      <c r="E288" s="194">
        <v>364227.13</v>
      </c>
      <c r="F288" s="45">
        <f t="shared" si="66"/>
        <v>66.750112753838181</v>
      </c>
    </row>
    <row r="289" spans="1:6" ht="12.75" customHeight="1" x14ac:dyDescent="0.2">
      <c r="A289" s="63">
        <v>386</v>
      </c>
      <c r="B289" s="65" t="s">
        <v>570</v>
      </c>
      <c r="C289" s="247" t="s">
        <v>571</v>
      </c>
      <c r="D289" s="60">
        <f t="shared" ref="D289:E289" si="67">SUM(D290:D294)</f>
        <v>280905106.30000001</v>
      </c>
      <c r="E289" s="60">
        <f t="shared" si="67"/>
        <v>29250705.010000002</v>
      </c>
      <c r="F289" s="45">
        <f t="shared" si="66"/>
        <v>10.413020039144799</v>
      </c>
    </row>
    <row r="290" spans="1:6" ht="24" x14ac:dyDescent="0.2">
      <c r="A290" s="63">
        <v>3861</v>
      </c>
      <c r="B290" s="64" t="s">
        <v>572</v>
      </c>
      <c r="C290" s="247" t="s">
        <v>573</v>
      </c>
      <c r="D290" s="194">
        <v>280905106.30000001</v>
      </c>
      <c r="E290" s="194">
        <v>29250705.010000002</v>
      </c>
      <c r="F290" s="45">
        <f t="shared" si="66"/>
        <v>10.413020039144799</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2199052312.8000002</v>
      </c>
      <c r="E299" s="60">
        <f>E152-E297+E298</f>
        <v>2259646115.7399998</v>
      </c>
      <c r="F299" s="45">
        <f t="shared" si="68"/>
        <v>102.75545072699279</v>
      </c>
    </row>
    <row r="300" spans="1:6" ht="12.75" customHeight="1" x14ac:dyDescent="0.2">
      <c r="A300" s="63" t="s">
        <v>582</v>
      </c>
      <c r="B300" s="64" t="s">
        <v>593</v>
      </c>
      <c r="C300" s="247" t="s">
        <v>594</v>
      </c>
      <c r="D300" s="60">
        <f>IF(D6&gt;=D299,D6-D299,0)</f>
        <v>118079402.61999989</v>
      </c>
      <c r="E300" s="60">
        <f>IF(E6&gt;=E299,E6-E299,0)</f>
        <v>285784714.76000023</v>
      </c>
      <c r="F300" s="45">
        <f t="shared" si="68"/>
        <v>242.02757502060314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1123236956.28</v>
      </c>
      <c r="E302" s="194">
        <v>1179101117.55</v>
      </c>
      <c r="F302" s="45">
        <f t="shared" si="68"/>
        <v>104.97349744038107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83994807.120000005</v>
      </c>
      <c r="E304" s="194">
        <v>117932850.33</v>
      </c>
      <c r="F304" s="45">
        <f t="shared" si="68"/>
        <v>140.40493022564368</v>
      </c>
    </row>
    <row r="305" spans="1:6" ht="12" x14ac:dyDescent="0.2">
      <c r="A305" s="63">
        <v>9661</v>
      </c>
      <c r="B305" s="220" t="s">
        <v>603</v>
      </c>
      <c r="C305" s="247" t="s">
        <v>604</v>
      </c>
      <c r="D305" s="194">
        <v>5579812.9800000004</v>
      </c>
      <c r="E305" s="194">
        <v>5859324.8600000003</v>
      </c>
      <c r="F305" s="45">
        <f t="shared" si="68"/>
        <v>105.00934137043426</v>
      </c>
    </row>
    <row r="306" spans="1:6" ht="12.75" customHeight="1" x14ac:dyDescent="0.2">
      <c r="A306" s="249" t="s">
        <v>605</v>
      </c>
      <c r="B306" s="184" t="s">
        <v>606</v>
      </c>
      <c r="C306" s="250" t="s">
        <v>605</v>
      </c>
      <c r="D306" s="196">
        <v>17233078.899999999</v>
      </c>
      <c r="E306" s="196">
        <v>19505095.920000002</v>
      </c>
      <c r="F306" s="61">
        <f t="shared" si="68"/>
        <v>113.18404582944261</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248180165.18000001</v>
      </c>
      <c r="E308" s="60">
        <f t="shared" si="71"/>
        <v>7301332.54</v>
      </c>
      <c r="F308" s="45">
        <f t="shared" ref="F308:F428" si="72">IF(D308&lt;&gt;0,IF(E308/D308&gt;=100,"&gt;&gt;100",E308/D308*100),"-")</f>
        <v>2.9419484569625025</v>
      </c>
    </row>
    <row r="309" spans="1:6" ht="12.75" customHeight="1" x14ac:dyDescent="0.2">
      <c r="A309" s="63">
        <v>71</v>
      </c>
      <c r="B309" s="64" t="s">
        <v>610</v>
      </c>
      <c r="C309" s="247" t="s">
        <v>611</v>
      </c>
      <c r="D309" s="60">
        <f t="shared" ref="D309:E309" si="73">D310+D314</f>
        <v>37298774.339999996</v>
      </c>
      <c r="E309" s="60">
        <f t="shared" si="73"/>
        <v>3157913.43</v>
      </c>
      <c r="F309" s="45">
        <f t="shared" si="72"/>
        <v>8.4665340507272013</v>
      </c>
    </row>
    <row r="310" spans="1:6" ht="24" x14ac:dyDescent="0.2">
      <c r="A310" s="63">
        <v>711</v>
      </c>
      <c r="B310" s="64" t="s">
        <v>612</v>
      </c>
      <c r="C310" s="247" t="s">
        <v>613</v>
      </c>
      <c r="D310" s="60">
        <f t="shared" ref="D310:E310" si="74">SUM(D311:D313)</f>
        <v>37166703.079999998</v>
      </c>
      <c r="E310" s="60">
        <f t="shared" si="74"/>
        <v>2904979.35</v>
      </c>
      <c r="F310" s="45">
        <f t="shared" si="72"/>
        <v>7.8160802795640389</v>
      </c>
    </row>
    <row r="311" spans="1:6" ht="12.75" customHeight="1" x14ac:dyDescent="0.2">
      <c r="A311" s="63">
        <v>7111</v>
      </c>
      <c r="B311" s="64" t="s">
        <v>614</v>
      </c>
      <c r="C311" s="247" t="s">
        <v>615</v>
      </c>
      <c r="D311" s="194">
        <v>37166703.079999998</v>
      </c>
      <c r="E311" s="194">
        <v>2904979.35</v>
      </c>
      <c r="F311" s="45">
        <f t="shared" si="72"/>
        <v>7.8160802795640389</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132071.26</v>
      </c>
      <c r="E314" s="60">
        <f t="shared" si="75"/>
        <v>252934.08000000002</v>
      </c>
      <c r="F314" s="45">
        <f t="shared" si="72"/>
        <v>191.513339086793</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52163.62</v>
      </c>
      <c r="E318" s="194">
        <v>114236.66</v>
      </c>
      <c r="F318" s="45">
        <f t="shared" si="72"/>
        <v>218.99680275256972</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79907.64</v>
      </c>
      <c r="E320" s="194">
        <v>138697.42000000001</v>
      </c>
      <c r="F320" s="45">
        <f t="shared" si="72"/>
        <v>173.57216406341124</v>
      </c>
    </row>
    <row r="321" spans="1:6" ht="24" x14ac:dyDescent="0.2">
      <c r="A321" s="63">
        <v>72</v>
      </c>
      <c r="B321" s="183" t="s">
        <v>634</v>
      </c>
      <c r="C321" s="247" t="s">
        <v>635</v>
      </c>
      <c r="D321" s="60">
        <f t="shared" ref="D321:E321" si="76">D322+D327+D336+D341+D346+D349</f>
        <v>210881390.84</v>
      </c>
      <c r="E321" s="60">
        <f t="shared" si="76"/>
        <v>4143419.11</v>
      </c>
      <c r="F321" s="45">
        <f t="shared" si="72"/>
        <v>1.9648102155887697</v>
      </c>
    </row>
    <row r="322" spans="1:6" ht="12.75" customHeight="1" x14ac:dyDescent="0.2">
      <c r="A322" s="63">
        <v>721</v>
      </c>
      <c r="B322" s="64" t="s">
        <v>636</v>
      </c>
      <c r="C322" s="247" t="s">
        <v>637</v>
      </c>
      <c r="D322" s="60">
        <f t="shared" ref="D322:E322" si="77">SUM(D323:D326)</f>
        <v>199348145.69</v>
      </c>
      <c r="E322" s="60">
        <f t="shared" si="77"/>
        <v>4056217.7800000003</v>
      </c>
      <c r="F322" s="45">
        <f t="shared" si="72"/>
        <v>2.0347406623524336</v>
      </c>
    </row>
    <row r="323" spans="1:6" ht="12.75" customHeight="1" x14ac:dyDescent="0.2">
      <c r="A323" s="63">
        <v>7211</v>
      </c>
      <c r="B323" s="64" t="s">
        <v>638</v>
      </c>
      <c r="C323" s="247" t="s">
        <v>639</v>
      </c>
      <c r="D323" s="194">
        <v>3502436.36</v>
      </c>
      <c r="E323" s="194">
        <v>3639789.06</v>
      </c>
      <c r="F323" s="45">
        <f t="shared" si="72"/>
        <v>103.92163299720885</v>
      </c>
    </row>
    <row r="324" spans="1:6" ht="12.75" customHeight="1" x14ac:dyDescent="0.2">
      <c r="A324" s="63">
        <v>7212</v>
      </c>
      <c r="B324" s="64" t="s">
        <v>640</v>
      </c>
      <c r="C324" s="247" t="s">
        <v>641</v>
      </c>
      <c r="D324" s="194">
        <v>195845638.19</v>
      </c>
      <c r="E324" s="194">
        <v>416428.72</v>
      </c>
      <c r="F324" s="45">
        <f t="shared" si="72"/>
        <v>0.21263109245047412</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71.14</v>
      </c>
      <c r="E326" s="194">
        <v>0</v>
      </c>
      <c r="F326" s="45">
        <f t="shared" si="72"/>
        <v>0</v>
      </c>
    </row>
    <row r="327" spans="1:6" ht="12.75" customHeight="1" x14ac:dyDescent="0.2">
      <c r="A327" s="63">
        <v>722</v>
      </c>
      <c r="B327" s="64" t="s">
        <v>646</v>
      </c>
      <c r="C327" s="247" t="s">
        <v>647</v>
      </c>
      <c r="D327" s="60">
        <f t="shared" ref="D327:E327" si="78">SUM(D328:D335)</f>
        <v>11479349.75</v>
      </c>
      <c r="E327" s="60">
        <f t="shared" si="78"/>
        <v>31709.05</v>
      </c>
      <c r="F327" s="45">
        <f t="shared" si="72"/>
        <v>0.27622688297305342</v>
      </c>
    </row>
    <row r="328" spans="1:6" ht="12.75" customHeight="1" x14ac:dyDescent="0.2">
      <c r="A328" s="63">
        <v>7221</v>
      </c>
      <c r="B328" s="64" t="s">
        <v>648</v>
      </c>
      <c r="C328" s="247" t="s">
        <v>649</v>
      </c>
      <c r="D328" s="194">
        <v>2085.8000000000002</v>
      </c>
      <c r="E328" s="194">
        <v>1424.5</v>
      </c>
      <c r="F328" s="45">
        <f t="shared" si="72"/>
        <v>68.295138555949748</v>
      </c>
    </row>
    <row r="329" spans="1:6" ht="12.75" customHeight="1" x14ac:dyDescent="0.2">
      <c r="A329" s="63">
        <v>7222</v>
      </c>
      <c r="B329" s="64" t="s">
        <v>650</v>
      </c>
      <c r="C329" s="247" t="s">
        <v>651</v>
      </c>
      <c r="D329" s="194">
        <v>887</v>
      </c>
      <c r="E329" s="194">
        <v>1551.55</v>
      </c>
      <c r="F329" s="45">
        <f t="shared" si="72"/>
        <v>174.92108229988725</v>
      </c>
    </row>
    <row r="330" spans="1:6" ht="12.75" customHeight="1" x14ac:dyDescent="0.2">
      <c r="A330" s="63">
        <v>7223</v>
      </c>
      <c r="B330" s="64" t="s">
        <v>652</v>
      </c>
      <c r="C330" s="247" t="s">
        <v>653</v>
      </c>
      <c r="D330" s="194">
        <v>1204</v>
      </c>
      <c r="E330" s="194">
        <v>1650</v>
      </c>
      <c r="F330" s="45">
        <f t="shared" si="72"/>
        <v>137.04318936877075</v>
      </c>
    </row>
    <row r="331" spans="1:6" ht="12.75" customHeight="1" x14ac:dyDescent="0.2">
      <c r="A331" s="63">
        <v>7224</v>
      </c>
      <c r="B331" s="64" t="s">
        <v>654</v>
      </c>
      <c r="C331" s="247" t="s">
        <v>655</v>
      </c>
      <c r="D331" s="194">
        <v>0</v>
      </c>
      <c r="E331" s="194">
        <v>3800</v>
      </c>
      <c r="F331" s="45" t="str">
        <f t="shared" si="72"/>
        <v>-</v>
      </c>
    </row>
    <row r="332" spans="1:6" ht="12.75" customHeight="1" x14ac:dyDescent="0.2">
      <c r="A332" s="70">
        <v>7225</v>
      </c>
      <c r="B332" s="65" t="s">
        <v>656</v>
      </c>
      <c r="C332" s="278" t="s">
        <v>657</v>
      </c>
      <c r="D332" s="192">
        <v>4612.95</v>
      </c>
      <c r="E332" s="192">
        <v>0</v>
      </c>
      <c r="F332" s="45">
        <f t="shared" si="72"/>
        <v>0</v>
      </c>
    </row>
    <row r="333" spans="1:6" ht="12.75" customHeight="1" x14ac:dyDescent="0.2">
      <c r="A333" s="63">
        <v>7226</v>
      </c>
      <c r="B333" s="64" t="s">
        <v>658</v>
      </c>
      <c r="C333" s="247" t="s">
        <v>659</v>
      </c>
      <c r="D333" s="194">
        <v>0</v>
      </c>
      <c r="E333" s="194">
        <v>6400</v>
      </c>
      <c r="F333" s="45" t="str">
        <f t="shared" si="72"/>
        <v>-</v>
      </c>
    </row>
    <row r="334" spans="1:6" ht="12.75" customHeight="1" x14ac:dyDescent="0.2">
      <c r="A334" s="63">
        <v>7227</v>
      </c>
      <c r="B334" s="64" t="s">
        <v>660</v>
      </c>
      <c r="C334" s="247" t="s">
        <v>661</v>
      </c>
      <c r="D334" s="194">
        <v>11470560</v>
      </c>
      <c r="E334" s="194">
        <v>16883</v>
      </c>
      <c r="F334" s="45">
        <f t="shared" si="72"/>
        <v>0.14718549050787408</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53895.4</v>
      </c>
      <c r="E336" s="60">
        <f t="shared" si="79"/>
        <v>55492.28</v>
      </c>
      <c r="F336" s="45">
        <f t="shared" si="72"/>
        <v>102.96292447964019</v>
      </c>
    </row>
    <row r="337" spans="1:6" ht="12.75" customHeight="1" x14ac:dyDescent="0.2">
      <c r="A337" s="63">
        <v>7231</v>
      </c>
      <c r="B337" s="64" t="s">
        <v>666</v>
      </c>
      <c r="C337" s="247" t="s">
        <v>667</v>
      </c>
      <c r="D337" s="194">
        <v>53895.4</v>
      </c>
      <c r="E337" s="194">
        <v>55492.28</v>
      </c>
      <c r="F337" s="45">
        <f t="shared" si="72"/>
        <v>102.96292447964019</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248087043.19</v>
      </c>
      <c r="E360" s="60">
        <f t="shared" si="86"/>
        <v>344883557.87</v>
      </c>
      <c r="F360" s="45">
        <f t="shared" si="72"/>
        <v>139.01715842768436</v>
      </c>
    </row>
    <row r="361" spans="1:6" ht="12.75" customHeight="1" x14ac:dyDescent="0.2">
      <c r="A361" s="63">
        <v>41</v>
      </c>
      <c r="B361" s="64" t="s">
        <v>714</v>
      </c>
      <c r="C361" s="247" t="s">
        <v>715</v>
      </c>
      <c r="D361" s="60">
        <f t="shared" ref="D361:E361" si="87">D362+D366</f>
        <v>11149296.120000001</v>
      </c>
      <c r="E361" s="60">
        <f t="shared" si="87"/>
        <v>4194019.66</v>
      </c>
      <c r="F361" s="45">
        <f t="shared" si="72"/>
        <v>37.616900787814032</v>
      </c>
    </row>
    <row r="362" spans="1:6" ht="12.75" customHeight="1" x14ac:dyDescent="0.2">
      <c r="A362" s="63">
        <v>411</v>
      </c>
      <c r="B362" s="64" t="s">
        <v>716</v>
      </c>
      <c r="C362" s="247" t="s">
        <v>717</v>
      </c>
      <c r="D362" s="60">
        <f t="shared" ref="D362:E362" si="88">SUM(D363:D365)</f>
        <v>6720544.3200000003</v>
      </c>
      <c r="E362" s="60">
        <f t="shared" si="88"/>
        <v>3056230.71</v>
      </c>
      <c r="F362" s="45">
        <f t="shared" si="72"/>
        <v>45.475940109565407</v>
      </c>
    </row>
    <row r="363" spans="1:6" ht="12.75" customHeight="1" x14ac:dyDescent="0.2">
      <c r="A363" s="63">
        <v>4111</v>
      </c>
      <c r="B363" s="64" t="s">
        <v>614</v>
      </c>
      <c r="C363" s="247" t="s">
        <v>718</v>
      </c>
      <c r="D363" s="194">
        <v>6720544.3200000003</v>
      </c>
      <c r="E363" s="194">
        <v>3056230.71</v>
      </c>
      <c r="F363" s="45">
        <f t="shared" si="72"/>
        <v>45.475940109565407</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4428751.8</v>
      </c>
      <c r="E366" s="60">
        <f t="shared" si="89"/>
        <v>1137788.95</v>
      </c>
      <c r="F366" s="45">
        <f t="shared" si="72"/>
        <v>25.690962180359712</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1492513.51</v>
      </c>
      <c r="E369" s="194">
        <v>426230.53</v>
      </c>
      <c r="F369" s="45">
        <f t="shared" si="72"/>
        <v>28.557900959971882</v>
      </c>
    </row>
    <row r="370" spans="1:6" ht="12.75" customHeight="1" x14ac:dyDescent="0.2">
      <c r="A370" s="63">
        <v>4124</v>
      </c>
      <c r="B370" s="64" t="s">
        <v>628</v>
      </c>
      <c r="C370" s="247" t="s">
        <v>727</v>
      </c>
      <c r="D370" s="194">
        <v>2936238.29</v>
      </c>
      <c r="E370" s="194">
        <v>711278.43</v>
      </c>
      <c r="F370" s="45">
        <f t="shared" si="72"/>
        <v>24.224138497969115</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279.99</v>
      </c>
      <c r="F372" s="45" t="str">
        <f t="shared" si="72"/>
        <v>-</v>
      </c>
    </row>
    <row r="373" spans="1:6" ht="24" x14ac:dyDescent="0.2">
      <c r="A373" s="63">
        <v>42</v>
      </c>
      <c r="B373" s="183" t="s">
        <v>730</v>
      </c>
      <c r="C373" s="247" t="s">
        <v>731</v>
      </c>
      <c r="D373" s="60">
        <f t="shared" ref="D373:E373" si="90">D374+D379+D388+D393+D398+D401</f>
        <v>169121785.08999997</v>
      </c>
      <c r="E373" s="60">
        <f t="shared" si="90"/>
        <v>224522806.10000002</v>
      </c>
      <c r="F373" s="45">
        <f t="shared" si="72"/>
        <v>132.75806306119452</v>
      </c>
    </row>
    <row r="374" spans="1:6" ht="12.75" customHeight="1" x14ac:dyDescent="0.2">
      <c r="A374" s="63">
        <v>421</v>
      </c>
      <c r="B374" s="64" t="s">
        <v>732</v>
      </c>
      <c r="C374" s="247" t="s">
        <v>733</v>
      </c>
      <c r="D374" s="60">
        <f t="shared" ref="D374:E374" si="91">SUM(D375:D378)</f>
        <v>115034670.83000001</v>
      </c>
      <c r="E374" s="60">
        <f t="shared" si="91"/>
        <v>176007000.62</v>
      </c>
      <c r="F374" s="45">
        <f t="shared" si="72"/>
        <v>153.00343744200896</v>
      </c>
    </row>
    <row r="375" spans="1:6" ht="12.75" customHeight="1" x14ac:dyDescent="0.2">
      <c r="A375" s="63">
        <v>4211</v>
      </c>
      <c r="B375" s="64" t="s">
        <v>638</v>
      </c>
      <c r="C375" s="247" t="s">
        <v>734</v>
      </c>
      <c r="D375" s="194">
        <v>503009</v>
      </c>
      <c r="E375" s="194">
        <v>41131.03</v>
      </c>
      <c r="F375" s="45">
        <f t="shared" si="72"/>
        <v>8.1769968330586522</v>
      </c>
    </row>
    <row r="376" spans="1:6" ht="12.75" customHeight="1" x14ac:dyDescent="0.2">
      <c r="A376" s="63">
        <v>4212</v>
      </c>
      <c r="B376" s="64" t="s">
        <v>640</v>
      </c>
      <c r="C376" s="247" t="s">
        <v>735</v>
      </c>
      <c r="D376" s="194">
        <v>67740807.269999996</v>
      </c>
      <c r="E376" s="194">
        <v>65164422.539999999</v>
      </c>
      <c r="F376" s="45">
        <f t="shared" si="72"/>
        <v>96.196702056219834</v>
      </c>
    </row>
    <row r="377" spans="1:6" ht="12.75" customHeight="1" x14ac:dyDescent="0.2">
      <c r="A377" s="63">
        <v>4213</v>
      </c>
      <c r="B377" s="64" t="s">
        <v>642</v>
      </c>
      <c r="C377" s="247" t="s">
        <v>736</v>
      </c>
      <c r="D377" s="194">
        <v>9456356.2899999991</v>
      </c>
      <c r="E377" s="194">
        <v>27149228.699999999</v>
      </c>
      <c r="F377" s="45">
        <f t="shared" si="72"/>
        <v>287.10031504111191</v>
      </c>
    </row>
    <row r="378" spans="1:6" ht="12.75" customHeight="1" x14ac:dyDescent="0.2">
      <c r="A378" s="63">
        <v>4214</v>
      </c>
      <c r="B378" s="64" t="s">
        <v>644</v>
      </c>
      <c r="C378" s="247" t="s">
        <v>737</v>
      </c>
      <c r="D378" s="194">
        <v>37334498.270000003</v>
      </c>
      <c r="E378" s="194">
        <v>83652218.349999994</v>
      </c>
      <c r="F378" s="45">
        <f t="shared" si="72"/>
        <v>224.06145047144886</v>
      </c>
    </row>
    <row r="379" spans="1:6" ht="12.75" customHeight="1" x14ac:dyDescent="0.2">
      <c r="A379" s="63">
        <v>422</v>
      </c>
      <c r="B379" s="64" t="s">
        <v>738</v>
      </c>
      <c r="C379" s="247" t="s">
        <v>739</v>
      </c>
      <c r="D379" s="60">
        <f t="shared" ref="D379:E379" si="92">SUM(D380:D387)</f>
        <v>35181902.170000002</v>
      </c>
      <c r="E379" s="60">
        <f t="shared" si="92"/>
        <v>27614976.649999999</v>
      </c>
      <c r="F379" s="45">
        <f t="shared" si="72"/>
        <v>78.491994311631046</v>
      </c>
    </row>
    <row r="380" spans="1:6" ht="12.75" customHeight="1" x14ac:dyDescent="0.2">
      <c r="A380" s="63">
        <v>4221</v>
      </c>
      <c r="B380" s="64" t="s">
        <v>648</v>
      </c>
      <c r="C380" s="247" t="s">
        <v>740</v>
      </c>
      <c r="D380" s="194">
        <v>20500705.899999999</v>
      </c>
      <c r="E380" s="194">
        <v>14615179.9</v>
      </c>
      <c r="F380" s="45">
        <f t="shared" si="72"/>
        <v>71.29110563944046</v>
      </c>
    </row>
    <row r="381" spans="1:6" ht="12.75" customHeight="1" x14ac:dyDescent="0.2">
      <c r="A381" s="63">
        <v>4222</v>
      </c>
      <c r="B381" s="64" t="s">
        <v>741</v>
      </c>
      <c r="C381" s="247" t="s">
        <v>742</v>
      </c>
      <c r="D381" s="194">
        <v>638472.62</v>
      </c>
      <c r="E381" s="194">
        <v>621271.97</v>
      </c>
      <c r="F381" s="45">
        <f t="shared" si="72"/>
        <v>97.305969048445633</v>
      </c>
    </row>
    <row r="382" spans="1:6" ht="12.75" customHeight="1" x14ac:dyDescent="0.2">
      <c r="A382" s="63">
        <v>4223</v>
      </c>
      <c r="B382" s="64" t="s">
        <v>652</v>
      </c>
      <c r="C382" s="247" t="s">
        <v>743</v>
      </c>
      <c r="D382" s="194">
        <v>1936677</v>
      </c>
      <c r="E382" s="194">
        <v>2298771.36</v>
      </c>
      <c r="F382" s="45">
        <f t="shared" si="72"/>
        <v>118.6966830297463</v>
      </c>
    </row>
    <row r="383" spans="1:6" ht="12.75" customHeight="1" x14ac:dyDescent="0.2">
      <c r="A383" s="63">
        <v>4224</v>
      </c>
      <c r="B383" s="64" t="s">
        <v>654</v>
      </c>
      <c r="C383" s="247" t="s">
        <v>744</v>
      </c>
      <c r="D383" s="194">
        <v>3858493.18</v>
      </c>
      <c r="E383" s="194">
        <v>4202040.16</v>
      </c>
      <c r="F383" s="45">
        <f t="shared" si="72"/>
        <v>108.90365653050085</v>
      </c>
    </row>
    <row r="384" spans="1:6" ht="12.75" customHeight="1" x14ac:dyDescent="0.2">
      <c r="A384" s="70">
        <v>4225</v>
      </c>
      <c r="B384" s="65" t="s">
        <v>656</v>
      </c>
      <c r="C384" s="278" t="s">
        <v>745</v>
      </c>
      <c r="D384" s="192">
        <v>492630.49</v>
      </c>
      <c r="E384" s="192">
        <v>266228.02</v>
      </c>
      <c r="F384" s="71">
        <f t="shared" si="72"/>
        <v>54.042132065353897</v>
      </c>
    </row>
    <row r="385" spans="1:6" ht="12.75" customHeight="1" x14ac:dyDescent="0.2">
      <c r="A385" s="63">
        <v>4226</v>
      </c>
      <c r="B385" s="64" t="s">
        <v>658</v>
      </c>
      <c r="C385" s="247" t="s">
        <v>746</v>
      </c>
      <c r="D385" s="194">
        <v>862961.78</v>
      </c>
      <c r="E385" s="194">
        <v>704584.99</v>
      </c>
      <c r="F385" s="45">
        <f t="shared" si="72"/>
        <v>81.647299605783232</v>
      </c>
    </row>
    <row r="386" spans="1:6" ht="12.75" customHeight="1" x14ac:dyDescent="0.2">
      <c r="A386" s="63">
        <v>4227</v>
      </c>
      <c r="B386" s="183" t="s">
        <v>660</v>
      </c>
      <c r="C386" s="247" t="s">
        <v>747</v>
      </c>
      <c r="D386" s="194">
        <v>6891961.2000000002</v>
      </c>
      <c r="E386" s="194">
        <v>4906900.25</v>
      </c>
      <c r="F386" s="45">
        <f t="shared" si="72"/>
        <v>71.197444495189558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5669130.0899999999</v>
      </c>
      <c r="E388" s="60">
        <f t="shared" si="93"/>
        <v>3598709.85</v>
      </c>
      <c r="F388" s="45">
        <f t="shared" si="72"/>
        <v>63.47904868769735</v>
      </c>
    </row>
    <row r="389" spans="1:6" ht="12.75" customHeight="1" x14ac:dyDescent="0.2">
      <c r="A389" s="63">
        <v>4231</v>
      </c>
      <c r="B389" s="64" t="s">
        <v>666</v>
      </c>
      <c r="C389" s="247" t="s">
        <v>751</v>
      </c>
      <c r="D389" s="194">
        <v>5667750.0899999999</v>
      </c>
      <c r="E389" s="194">
        <v>3584874.85</v>
      </c>
      <c r="F389" s="45">
        <f t="shared" si="72"/>
        <v>63.250404359307247</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1380</v>
      </c>
      <c r="E391" s="194">
        <v>13835</v>
      </c>
      <c r="F391" s="45">
        <f t="shared" si="72"/>
        <v>1002.536231884058</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9239640.0700000003</v>
      </c>
      <c r="E393" s="60">
        <f t="shared" si="94"/>
        <v>10753316.529999999</v>
      </c>
      <c r="F393" s="45">
        <f t="shared" si="72"/>
        <v>116.38241802204747</v>
      </c>
    </row>
    <row r="394" spans="1:6" ht="12.75" customHeight="1" x14ac:dyDescent="0.2">
      <c r="A394" s="63">
        <v>4241</v>
      </c>
      <c r="B394" s="64" t="s">
        <v>757</v>
      </c>
      <c r="C394" s="247" t="s">
        <v>758</v>
      </c>
      <c r="D394" s="194">
        <v>8994761.6400000006</v>
      </c>
      <c r="E394" s="194">
        <v>10045636.35</v>
      </c>
      <c r="F394" s="45">
        <f t="shared" si="72"/>
        <v>111.68318574809948</v>
      </c>
    </row>
    <row r="395" spans="1:6" ht="12.75" customHeight="1" x14ac:dyDescent="0.2">
      <c r="A395" s="63">
        <v>4242</v>
      </c>
      <c r="B395" s="64" t="s">
        <v>678</v>
      </c>
      <c r="C395" s="247" t="s">
        <v>759</v>
      </c>
      <c r="D395" s="194">
        <v>173863.17</v>
      </c>
      <c r="E395" s="194">
        <v>228187.01</v>
      </c>
      <c r="F395" s="45">
        <f t="shared" si="72"/>
        <v>131.2451682550134</v>
      </c>
    </row>
    <row r="396" spans="1:6" ht="12.75" customHeight="1" x14ac:dyDescent="0.2">
      <c r="A396" s="63">
        <v>4243</v>
      </c>
      <c r="B396" s="64" t="s">
        <v>680</v>
      </c>
      <c r="C396" s="247" t="s">
        <v>760</v>
      </c>
      <c r="D396" s="194">
        <v>48930.400000000001</v>
      </c>
      <c r="E396" s="194">
        <v>387456.88</v>
      </c>
      <c r="F396" s="45">
        <f t="shared" si="72"/>
        <v>791.8530811111292</v>
      </c>
    </row>
    <row r="397" spans="1:6" ht="12.75" customHeight="1" x14ac:dyDescent="0.2">
      <c r="A397" s="63">
        <v>4244</v>
      </c>
      <c r="B397" s="64" t="s">
        <v>682</v>
      </c>
      <c r="C397" s="247" t="s">
        <v>761</v>
      </c>
      <c r="D397" s="194">
        <v>22084.86</v>
      </c>
      <c r="E397" s="194">
        <v>92036.29</v>
      </c>
      <c r="F397" s="45">
        <f t="shared" si="72"/>
        <v>416.73929560794136</v>
      </c>
    </row>
    <row r="398" spans="1:6" ht="12.75" customHeight="1" x14ac:dyDescent="0.2">
      <c r="A398" s="63">
        <v>425</v>
      </c>
      <c r="B398" s="64" t="s">
        <v>762</v>
      </c>
      <c r="C398" s="247" t="s">
        <v>763</v>
      </c>
      <c r="D398" s="60">
        <f t="shared" ref="D398:E398" si="95">SUM(D399:D400)</f>
        <v>2998593.54</v>
      </c>
      <c r="E398" s="60">
        <f t="shared" si="95"/>
        <v>2910767.52</v>
      </c>
      <c r="F398" s="45">
        <f t="shared" si="72"/>
        <v>97.071092869759198</v>
      </c>
    </row>
    <row r="399" spans="1:6" ht="12.75" customHeight="1" x14ac:dyDescent="0.2">
      <c r="A399" s="63">
        <v>4251</v>
      </c>
      <c r="B399" s="64" t="s">
        <v>764</v>
      </c>
      <c r="C399" s="247" t="s">
        <v>765</v>
      </c>
      <c r="D399" s="194">
        <v>2994593.54</v>
      </c>
      <c r="E399" s="194">
        <v>2910767.52</v>
      </c>
      <c r="F399" s="45">
        <f t="shared" si="72"/>
        <v>97.20075466402028</v>
      </c>
    </row>
    <row r="400" spans="1:6" ht="12.75" customHeight="1" x14ac:dyDescent="0.2">
      <c r="A400" s="63">
        <v>4252</v>
      </c>
      <c r="B400" s="64" t="s">
        <v>688</v>
      </c>
      <c r="C400" s="247" t="s">
        <v>766</v>
      </c>
      <c r="D400" s="194">
        <v>4000</v>
      </c>
      <c r="E400" s="194">
        <v>0</v>
      </c>
      <c r="F400" s="45">
        <f t="shared" si="72"/>
        <v>0</v>
      </c>
    </row>
    <row r="401" spans="1:6" ht="12.75" customHeight="1" x14ac:dyDescent="0.2">
      <c r="A401" s="63">
        <v>426</v>
      </c>
      <c r="B401" s="64" t="s">
        <v>767</v>
      </c>
      <c r="C401" s="247" t="s">
        <v>768</v>
      </c>
      <c r="D401" s="60">
        <f t="shared" ref="D401:E401" si="96">SUM(D402:D405)</f>
        <v>997848.39</v>
      </c>
      <c r="E401" s="60">
        <f t="shared" si="96"/>
        <v>3638034.9299999997</v>
      </c>
      <c r="F401" s="45">
        <f t="shared" si="72"/>
        <v>364.58794406633251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954286.5</v>
      </c>
      <c r="E403" s="194">
        <v>3342048.46</v>
      </c>
      <c r="F403" s="45">
        <f t="shared" si="72"/>
        <v>350.21437063188046</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43561.89</v>
      </c>
      <c r="E405" s="194">
        <v>295986.46999999997</v>
      </c>
      <c r="F405" s="45">
        <f t="shared" si="72"/>
        <v>679.46195631089461</v>
      </c>
    </row>
    <row r="406" spans="1:6" ht="24" x14ac:dyDescent="0.2">
      <c r="A406" s="63">
        <v>43</v>
      </c>
      <c r="B406" s="64" t="s">
        <v>773</v>
      </c>
      <c r="C406" s="247" t="s">
        <v>774</v>
      </c>
      <c r="D406" s="60">
        <f t="shared" ref="D406:E406" si="97">D407</f>
        <v>11857.96</v>
      </c>
      <c r="E406" s="60">
        <f t="shared" si="97"/>
        <v>71.400000000000006</v>
      </c>
      <c r="F406" s="45">
        <f t="shared" si="72"/>
        <v>0.60212717870527488</v>
      </c>
    </row>
    <row r="407" spans="1:6" ht="12.75" customHeight="1" x14ac:dyDescent="0.2">
      <c r="A407" s="63">
        <v>431</v>
      </c>
      <c r="B407" s="64" t="s">
        <v>775</v>
      </c>
      <c r="C407" s="247" t="s">
        <v>776</v>
      </c>
      <c r="D407" s="60">
        <f t="shared" ref="D407:E407" si="98">SUM(D408:D409)</f>
        <v>11857.96</v>
      </c>
      <c r="E407" s="60">
        <f t="shared" si="98"/>
        <v>71.400000000000006</v>
      </c>
      <c r="F407" s="45">
        <f t="shared" si="72"/>
        <v>0.60212717870527488</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11857.96</v>
      </c>
      <c r="E409" s="194">
        <v>71.400000000000006</v>
      </c>
      <c r="F409" s="45">
        <f t="shared" si="72"/>
        <v>0.60212717870527488</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67804104.019999996</v>
      </c>
      <c r="E412" s="60">
        <f t="shared" si="100"/>
        <v>116166660.71000001</v>
      </c>
      <c r="F412" s="45">
        <f t="shared" si="72"/>
        <v>171.32688705057535</v>
      </c>
    </row>
    <row r="413" spans="1:6" ht="12.75" customHeight="1" x14ac:dyDescent="0.2">
      <c r="A413" s="63">
        <v>451</v>
      </c>
      <c r="B413" s="64" t="s">
        <v>785</v>
      </c>
      <c r="C413" s="247" t="s">
        <v>786</v>
      </c>
      <c r="D413" s="194">
        <v>67550647.409999996</v>
      </c>
      <c r="E413" s="194">
        <v>116083712.79000001</v>
      </c>
      <c r="F413" s="45">
        <f t="shared" si="72"/>
        <v>171.84692855040694</v>
      </c>
    </row>
    <row r="414" spans="1:6" ht="12.75" customHeight="1" x14ac:dyDescent="0.2">
      <c r="A414" s="63">
        <v>452</v>
      </c>
      <c r="B414" s="64" t="s">
        <v>787</v>
      </c>
      <c r="C414" s="247" t="s">
        <v>788</v>
      </c>
      <c r="D414" s="194">
        <v>247506.61</v>
      </c>
      <c r="E414" s="194">
        <v>21278.75</v>
      </c>
      <c r="F414" s="45">
        <f t="shared" si="72"/>
        <v>8.5972451402409007</v>
      </c>
    </row>
    <row r="415" spans="1:6" ht="12.75" customHeight="1" x14ac:dyDescent="0.2">
      <c r="A415" s="63">
        <v>453</v>
      </c>
      <c r="B415" s="64" t="s">
        <v>789</v>
      </c>
      <c r="C415" s="247" t="s">
        <v>790</v>
      </c>
      <c r="D415" s="194">
        <v>5950</v>
      </c>
      <c r="E415" s="194">
        <v>6760</v>
      </c>
      <c r="F415" s="45">
        <f t="shared" si="72"/>
        <v>113.61344537815125</v>
      </c>
    </row>
    <row r="416" spans="1:6" ht="12.75" customHeight="1" x14ac:dyDescent="0.2">
      <c r="A416" s="63">
        <v>454</v>
      </c>
      <c r="B416" s="64" t="s">
        <v>791</v>
      </c>
      <c r="C416" s="247" t="s">
        <v>792</v>
      </c>
      <c r="D416" s="194">
        <v>0</v>
      </c>
      <c r="E416" s="194">
        <v>54909.17</v>
      </c>
      <c r="F416" s="45" t="str">
        <f t="shared" si="72"/>
        <v>-</v>
      </c>
    </row>
    <row r="417" spans="1:6" ht="12.75" customHeight="1" x14ac:dyDescent="0.2">
      <c r="A417" s="63" t="s">
        <v>582</v>
      </c>
      <c r="B417" s="64" t="s">
        <v>793</v>
      </c>
      <c r="C417" s="247" t="s">
        <v>794</v>
      </c>
      <c r="D417" s="60">
        <f t="shared" ref="D417:E417" si="101">IF(D308&gt;=D360,D308-D360,0)</f>
        <v>93121.990000009537</v>
      </c>
      <c r="E417" s="60">
        <f t="shared" si="101"/>
        <v>0</v>
      </c>
      <c r="F417" s="45">
        <f t="shared" si="72"/>
        <v>0</v>
      </c>
    </row>
    <row r="418" spans="1:6" ht="12.75" customHeight="1" x14ac:dyDescent="0.2">
      <c r="A418" s="63" t="s">
        <v>582</v>
      </c>
      <c r="B418" s="64" t="s">
        <v>795</v>
      </c>
      <c r="C418" s="247" t="s">
        <v>796</v>
      </c>
      <c r="D418" s="60">
        <f t="shared" ref="D418:E418" si="102">IF(D360&gt;=D308,D360-D308,0)</f>
        <v>0</v>
      </c>
      <c r="E418" s="60">
        <f t="shared" si="102"/>
        <v>337582225.32999998</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1257576182.71</v>
      </c>
      <c r="E420" s="194">
        <v>1197884852.6400001</v>
      </c>
      <c r="F420" s="45">
        <f t="shared" si="72"/>
        <v>95.25346210506558</v>
      </c>
    </row>
    <row r="421" spans="1:6" ht="12.75" customHeight="1" x14ac:dyDescent="0.2">
      <c r="A421" s="63">
        <v>97</v>
      </c>
      <c r="B421" s="220" t="s">
        <v>801</v>
      </c>
      <c r="C421" s="247" t="s">
        <v>802</v>
      </c>
      <c r="D421" s="194">
        <v>4818382.87</v>
      </c>
      <c r="E421" s="194">
        <v>7909068.7999999998</v>
      </c>
      <c r="F421" s="45">
        <f t="shared" si="72"/>
        <v>164.14363518605154</v>
      </c>
    </row>
    <row r="422" spans="1:6" ht="12.75" customHeight="1" x14ac:dyDescent="0.2">
      <c r="A422" s="63" t="s">
        <v>582</v>
      </c>
      <c r="B422" s="64" t="s">
        <v>803</v>
      </c>
      <c r="C422" s="247" t="s">
        <v>804</v>
      </c>
      <c r="D422" s="60">
        <f>D6+D308</f>
        <v>2565311880.5999999</v>
      </c>
      <c r="E422" s="60">
        <f>E6+E308</f>
        <v>2552732163.04</v>
      </c>
      <c r="F422" s="45">
        <f t="shared" si="72"/>
        <v>99.509622293681588</v>
      </c>
    </row>
    <row r="423" spans="1:6" ht="12.75" customHeight="1" x14ac:dyDescent="0.2">
      <c r="A423" s="63" t="s">
        <v>582</v>
      </c>
      <c r="B423" s="64" t="s">
        <v>805</v>
      </c>
      <c r="C423" s="247" t="s">
        <v>806</v>
      </c>
      <c r="D423" s="60">
        <f t="shared" ref="D423:E423" si="103">D299+D360</f>
        <v>2447139355.9900002</v>
      </c>
      <c r="E423" s="60">
        <f t="shared" si="103"/>
        <v>2604529673.6099997</v>
      </c>
      <c r="F423" s="45">
        <f t="shared" si="72"/>
        <v>106.43160420082928</v>
      </c>
    </row>
    <row r="424" spans="1:6" ht="12.75" customHeight="1" x14ac:dyDescent="0.2">
      <c r="A424" s="63" t="s">
        <v>582</v>
      </c>
      <c r="B424" s="64" t="s">
        <v>807</v>
      </c>
      <c r="C424" s="247" t="s">
        <v>808</v>
      </c>
      <c r="D424" s="60">
        <f t="shared" ref="D424:E424" si="104">IF(D422&gt;=D423,D422-D423,0)</f>
        <v>118172524.60999966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51797510.569999695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134339226.43000007</v>
      </c>
      <c r="E427" s="60">
        <f t="shared" si="107"/>
        <v>18783735.090000153</v>
      </c>
      <c r="F427" s="45">
        <f t="shared" si="72"/>
        <v>13.982315954296315</v>
      </c>
    </row>
    <row r="428" spans="1:6" ht="24" x14ac:dyDescent="0.2">
      <c r="A428" s="249" t="s">
        <v>816</v>
      </c>
      <c r="B428" s="243" t="s">
        <v>817</v>
      </c>
      <c r="C428" s="250" t="s">
        <v>818</v>
      </c>
      <c r="D428" s="81">
        <f t="shared" ref="D428:E428" si="108">D304+D421</f>
        <v>88813189.99000001</v>
      </c>
      <c r="E428" s="81">
        <f t="shared" si="108"/>
        <v>125841919.13</v>
      </c>
      <c r="F428" s="61">
        <f t="shared" si="72"/>
        <v>141.69282641932946</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42470346.289999999</v>
      </c>
      <c r="E430" s="60">
        <f>E431+E466+E479+E491+E522</f>
        <v>67976423.820000008</v>
      </c>
      <c r="F430" s="45">
        <f t="shared" ref="F430:F651" si="109">IF(D430&lt;&gt;0,IF(E430/D430&gt;=100,"&gt;&gt;100",E430/D430*100),"-")</f>
        <v>160.0562033467705</v>
      </c>
    </row>
    <row r="431" spans="1:6" ht="24" x14ac:dyDescent="0.2">
      <c r="A431" s="63">
        <v>81</v>
      </c>
      <c r="B431" s="182" t="s">
        <v>822</v>
      </c>
      <c r="C431" s="247" t="s">
        <v>823</v>
      </c>
      <c r="D431" s="60">
        <f t="shared" ref="D431:E431" si="110">D432+D437+D440+D444+D445+D452+D457+D465</f>
        <v>34580.639999999999</v>
      </c>
      <c r="E431" s="60">
        <f t="shared" si="110"/>
        <v>29266.560000000001</v>
      </c>
      <c r="F431" s="45">
        <f t="shared" si="109"/>
        <v>84.632788751162508</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34580.639999999999</v>
      </c>
      <c r="E437" s="60">
        <f t="shared" si="112"/>
        <v>29266.560000000001</v>
      </c>
      <c r="F437" s="45">
        <f t="shared" si="109"/>
        <v>84.632788751162508</v>
      </c>
    </row>
    <row r="438" spans="1:6" ht="24" x14ac:dyDescent="0.2">
      <c r="A438" s="63">
        <v>8121</v>
      </c>
      <c r="B438" s="183" t="s">
        <v>836</v>
      </c>
      <c r="C438" s="247" t="s">
        <v>837</v>
      </c>
      <c r="D438" s="194">
        <v>34580.639999999999</v>
      </c>
      <c r="E438" s="194">
        <v>29266.560000000001</v>
      </c>
      <c r="F438" s="45">
        <f t="shared" si="109"/>
        <v>84.632788751162508</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28679.040000000001</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28679.040000000001</v>
      </c>
      <c r="F470" s="45" t="str">
        <f t="shared" si="109"/>
        <v>-</v>
      </c>
    </row>
    <row r="471" spans="1:6" ht="12.75" customHeight="1" x14ac:dyDescent="0.2">
      <c r="A471" s="63">
        <v>8221</v>
      </c>
      <c r="B471" s="64" t="s">
        <v>902</v>
      </c>
      <c r="C471" s="247" t="s">
        <v>903</v>
      </c>
      <c r="D471" s="194">
        <v>0</v>
      </c>
      <c r="E471" s="194">
        <v>28679.040000000001</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28225.649999999998</v>
      </c>
      <c r="E479" s="60">
        <f t="shared" si="122"/>
        <v>535.32000000000005</v>
      </c>
      <c r="F479" s="45">
        <f t="shared" si="109"/>
        <v>1.8965727981463671</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801.67</v>
      </c>
      <c r="E484" s="194">
        <v>535.32000000000005</v>
      </c>
      <c r="F484" s="45">
        <f t="shared" si="109"/>
        <v>66.775605922636501</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27423.98</v>
      </c>
      <c r="E488" s="60">
        <f t="shared" si="125"/>
        <v>0</v>
      </c>
      <c r="F488" s="45">
        <f t="shared" si="109"/>
        <v>0</v>
      </c>
    </row>
    <row r="489" spans="1:6" ht="12.75" customHeight="1" x14ac:dyDescent="0.2">
      <c r="A489" s="63">
        <v>8341</v>
      </c>
      <c r="B489" s="220" t="s">
        <v>938</v>
      </c>
      <c r="C489" s="247" t="s">
        <v>939</v>
      </c>
      <c r="D489" s="194">
        <v>27423.98</v>
      </c>
      <c r="E489" s="194">
        <v>0</v>
      </c>
      <c r="F489" s="45">
        <f t="shared" si="109"/>
        <v>0</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42407540</v>
      </c>
      <c r="E491" s="60">
        <f t="shared" si="126"/>
        <v>67917942.900000006</v>
      </c>
      <c r="F491" s="45">
        <f t="shared" si="109"/>
        <v>160.15534713873996</v>
      </c>
    </row>
    <row r="492" spans="1:6" ht="24" x14ac:dyDescent="0.2">
      <c r="A492" s="63">
        <v>841</v>
      </c>
      <c r="B492" s="64" t="s">
        <v>944</v>
      </c>
      <c r="C492" s="247" t="s">
        <v>945</v>
      </c>
      <c r="D492" s="60">
        <f t="shared" ref="D492:E492" si="127">SUM(D493:D496)</f>
        <v>40000000</v>
      </c>
      <c r="E492" s="60">
        <f t="shared" si="127"/>
        <v>67386000</v>
      </c>
      <c r="F492" s="45">
        <f t="shared" si="109"/>
        <v>168.465</v>
      </c>
    </row>
    <row r="493" spans="1:6" ht="12.75" customHeight="1" x14ac:dyDescent="0.2">
      <c r="A493" s="63">
        <v>8413</v>
      </c>
      <c r="B493" s="64" t="s">
        <v>946</v>
      </c>
      <c r="C493" s="247" t="s">
        <v>947</v>
      </c>
      <c r="D493" s="194">
        <v>40000000</v>
      </c>
      <c r="E493" s="194">
        <v>67386000</v>
      </c>
      <c r="F493" s="45">
        <f t="shared" si="109"/>
        <v>168.465</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2407540</v>
      </c>
      <c r="E502" s="60">
        <f t="shared" si="129"/>
        <v>441942.9</v>
      </c>
      <c r="F502" s="45">
        <f t="shared" si="109"/>
        <v>18.356617127856651</v>
      </c>
    </row>
    <row r="503" spans="1:6" ht="12.75" customHeight="1" x14ac:dyDescent="0.2">
      <c r="A503" s="63">
        <v>8443</v>
      </c>
      <c r="B503" s="64" t="s">
        <v>966</v>
      </c>
      <c r="C503" s="247" t="s">
        <v>967</v>
      </c>
      <c r="D503" s="194">
        <v>2407540</v>
      </c>
      <c r="E503" s="194">
        <v>441942.9</v>
      </c>
      <c r="F503" s="45">
        <f t="shared" si="109"/>
        <v>18.356617127856651</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90000</v>
      </c>
      <c r="F509" s="45" t="str">
        <f t="shared" si="109"/>
        <v>-</v>
      </c>
    </row>
    <row r="510" spans="1:6" ht="12.75" customHeight="1" x14ac:dyDescent="0.2">
      <c r="A510" s="63">
        <v>8453</v>
      </c>
      <c r="B510" s="64" t="s">
        <v>980</v>
      </c>
      <c r="C510" s="247" t="s">
        <v>981</v>
      </c>
      <c r="D510" s="194">
        <v>0</v>
      </c>
      <c r="E510" s="194">
        <v>90000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93052144.25</v>
      </c>
      <c r="E535" s="60">
        <f>E536+E571+E584+E597+E629</f>
        <v>67807119.140000001</v>
      </c>
      <c r="F535" s="45">
        <f t="shared" si="109"/>
        <v>72.870023239684784</v>
      </c>
    </row>
    <row r="536" spans="1:6" ht="24" x14ac:dyDescent="0.2">
      <c r="A536" s="63">
        <v>51</v>
      </c>
      <c r="B536" s="65" t="s">
        <v>1032</v>
      </c>
      <c r="C536" s="247" t="s">
        <v>1033</v>
      </c>
      <c r="D536" s="60">
        <f>D537+D542+D545+D549+D550+D557+D562+D570</f>
        <v>0</v>
      </c>
      <c r="E536" s="60">
        <f>E537+E542+E545+E549+E550+E557+E562+E570</f>
        <v>18500000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18500000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32183044.920000002</v>
      </c>
      <c r="E584" s="60">
        <f t="shared" si="147"/>
        <v>9009102.9499999993</v>
      </c>
      <c r="F584" s="45">
        <f t="shared" si="109"/>
        <v>27.993320620825831</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32183044.920000002</v>
      </c>
      <c r="E589" s="60">
        <f t="shared" si="149"/>
        <v>8970000.9499999993</v>
      </c>
      <c r="F589" s="45">
        <f t="shared" si="109"/>
        <v>27.871821862404435</v>
      </c>
    </row>
    <row r="590" spans="1:6" ht="12.75" customHeight="1" x14ac:dyDescent="0.2">
      <c r="A590" s="63">
        <v>5321</v>
      </c>
      <c r="B590" s="65" t="s">
        <v>1132</v>
      </c>
      <c r="C590" s="247" t="s">
        <v>1133</v>
      </c>
      <c r="D590" s="194">
        <v>32183044.920000002</v>
      </c>
      <c r="E590" s="194">
        <v>8970000.9499999993</v>
      </c>
      <c r="F590" s="45">
        <f t="shared" si="109"/>
        <v>27.871821862404435</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39102</v>
      </c>
      <c r="F594" s="45" t="str">
        <f t="shared" si="109"/>
        <v>-</v>
      </c>
    </row>
    <row r="595" spans="1:6" ht="12.75" customHeight="1" x14ac:dyDescent="0.2">
      <c r="A595" s="63">
        <v>5341</v>
      </c>
      <c r="B595" s="64" t="s">
        <v>938</v>
      </c>
      <c r="C595" s="247" t="s">
        <v>1142</v>
      </c>
      <c r="D595" s="194">
        <v>0</v>
      </c>
      <c r="E595" s="194">
        <v>39102</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60869099.329999998</v>
      </c>
      <c r="E597" s="60">
        <f t="shared" si="152"/>
        <v>40298016.189999998</v>
      </c>
      <c r="F597" s="45">
        <f t="shared" si="109"/>
        <v>66.204390460133993</v>
      </c>
    </row>
    <row r="598" spans="1:6" ht="24" x14ac:dyDescent="0.2">
      <c r="A598" s="63">
        <v>541</v>
      </c>
      <c r="B598" s="64" t="s">
        <v>1146</v>
      </c>
      <c r="C598" s="247" t="s">
        <v>1147</v>
      </c>
      <c r="D598" s="60">
        <f t="shared" ref="D598:E598" si="153">SUM(D599:D602)</f>
        <v>0</v>
      </c>
      <c r="E598" s="60">
        <f t="shared" si="153"/>
        <v>2105263.16</v>
      </c>
      <c r="F598" s="45" t="str">
        <f t="shared" si="109"/>
        <v>-</v>
      </c>
    </row>
    <row r="599" spans="1:6" ht="12.75" customHeight="1" x14ac:dyDescent="0.2">
      <c r="A599" s="63">
        <v>5413</v>
      </c>
      <c r="B599" s="64" t="s">
        <v>1148</v>
      </c>
      <c r="C599" s="247" t="s">
        <v>1149</v>
      </c>
      <c r="D599" s="194">
        <v>0</v>
      </c>
      <c r="E599" s="194">
        <v>2105263.16</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60868813.009999998</v>
      </c>
      <c r="E609" s="60">
        <f t="shared" si="156"/>
        <v>38184481.469999999</v>
      </c>
      <c r="F609" s="45">
        <f t="shared" si="109"/>
        <v>62.732423357305741</v>
      </c>
    </row>
    <row r="610" spans="1:6" ht="24" x14ac:dyDescent="0.2">
      <c r="A610" s="63">
        <v>5443</v>
      </c>
      <c r="B610" s="64" t="s">
        <v>1170</v>
      </c>
      <c r="C610" s="247" t="s">
        <v>1171</v>
      </c>
      <c r="D610" s="194">
        <v>60849764</v>
      </c>
      <c r="E610" s="194">
        <v>38136993.899999999</v>
      </c>
      <c r="F610" s="45">
        <f t="shared" si="109"/>
        <v>62.674021052900052</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19049.009999999998</v>
      </c>
      <c r="E612" s="194">
        <v>47487.57</v>
      </c>
      <c r="F612" s="45">
        <f t="shared" si="109"/>
        <v>249.29153798543862</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286.32</v>
      </c>
      <c r="E616" s="60">
        <f t="shared" si="157"/>
        <v>8271.56</v>
      </c>
      <c r="F616" s="45">
        <f t="shared" si="109"/>
        <v>2888.9214864487285</v>
      </c>
    </row>
    <row r="617" spans="1:6" ht="24" x14ac:dyDescent="0.2">
      <c r="A617" s="63">
        <v>5453</v>
      </c>
      <c r="B617" s="183" t="s">
        <v>1184</v>
      </c>
      <c r="C617" s="247" t="s">
        <v>1185</v>
      </c>
      <c r="D617" s="194">
        <v>286.32</v>
      </c>
      <c r="E617" s="194">
        <v>8271.56</v>
      </c>
      <c r="F617" s="45">
        <f t="shared" si="109"/>
        <v>2888.9214864487285</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169304.68000000715</v>
      </c>
      <c r="F639" s="45" t="str">
        <f t="shared" si="109"/>
        <v>-</v>
      </c>
    </row>
    <row r="640" spans="1:6" ht="12.75" customHeight="1" x14ac:dyDescent="0.2">
      <c r="A640" s="63" t="s">
        <v>582</v>
      </c>
      <c r="B640" s="64" t="s">
        <v>1230</v>
      </c>
      <c r="C640" s="247" t="s">
        <v>1231</v>
      </c>
      <c r="D640" s="60">
        <f>IF(D535-D430&gt;=0,D535-D430,0)</f>
        <v>50581797.960000001</v>
      </c>
      <c r="E640" s="60">
        <f>IF(E535-E430&gt;=0,E535-E430,0)</f>
        <v>0</v>
      </c>
      <c r="F640" s="45">
        <f t="shared" si="109"/>
        <v>0</v>
      </c>
    </row>
    <row r="641" spans="1:6" ht="12.75" customHeight="1" x14ac:dyDescent="0.2">
      <c r="A641" s="63">
        <v>92213</v>
      </c>
      <c r="B641" s="64" t="s">
        <v>1232</v>
      </c>
      <c r="C641" s="247" t="s">
        <v>1233</v>
      </c>
      <c r="D641" s="194">
        <v>184925889.80000001</v>
      </c>
      <c r="E641" s="194">
        <v>136221076.49000001</v>
      </c>
      <c r="F641" s="45">
        <f t="shared" si="109"/>
        <v>73.66252320717507</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2607782226.8899999</v>
      </c>
      <c r="E643" s="60">
        <f>E422+E430</f>
        <v>2620708586.8600001</v>
      </c>
      <c r="F643" s="45">
        <f t="shared" si="109"/>
        <v>100.49568402747401</v>
      </c>
    </row>
    <row r="644" spans="1:6" ht="12.75" customHeight="1" x14ac:dyDescent="0.2">
      <c r="A644" s="63" t="s">
        <v>582</v>
      </c>
      <c r="B644" s="64" t="s">
        <v>1238</v>
      </c>
      <c r="C644" s="247" t="s">
        <v>1239</v>
      </c>
      <c r="D644" s="60">
        <f>D423+D535</f>
        <v>2540191500.2400002</v>
      </c>
      <c r="E644" s="60">
        <f>E423+E535</f>
        <v>2672336792.7499995</v>
      </c>
      <c r="F644" s="45">
        <f t="shared" si="109"/>
        <v>105.2021783592896</v>
      </c>
    </row>
    <row r="645" spans="1:6" ht="12.75" customHeight="1" x14ac:dyDescent="0.2">
      <c r="A645" s="63" t="s">
        <v>582</v>
      </c>
      <c r="B645" s="64" t="s">
        <v>1240</v>
      </c>
      <c r="C645" s="247" t="s">
        <v>1241</v>
      </c>
      <c r="D645" s="60">
        <f t="shared" ref="D645:E645" si="163">IF(D643&gt;=D644,D643-D644,0)</f>
        <v>67590726.649999619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51628205.88999939</v>
      </c>
      <c r="F646" s="45" t="str">
        <f t="shared" si="109"/>
        <v>-</v>
      </c>
    </row>
    <row r="647" spans="1:6" ht="24" x14ac:dyDescent="0.2">
      <c r="A647" s="251" t="s">
        <v>1244</v>
      </c>
      <c r="B647" s="64" t="s">
        <v>1245</v>
      </c>
      <c r="C647" s="252" t="s">
        <v>1244</v>
      </c>
      <c r="D647" s="60">
        <f>IF(D426-D427+D641-D642&gt;=0,D426-D427+D641-D642,0)</f>
        <v>50586663.369999945</v>
      </c>
      <c r="E647" s="60">
        <f>IF(E426-E427+E641-E642&gt;=0,E426-E427+E641-E642,0)</f>
        <v>117437341.39999986</v>
      </c>
      <c r="F647" s="45">
        <f t="shared" si="109"/>
        <v>232.15079543997996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118177390.01999956</v>
      </c>
      <c r="E649" s="60">
        <f t="shared" si="165"/>
        <v>65809135.510000467</v>
      </c>
      <c r="F649" s="45">
        <f t="shared" si="109"/>
        <v>55.686739653721716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32641611</v>
      </c>
      <c r="E651" s="196">
        <v>1450767.65</v>
      </c>
      <c r="F651" s="61">
        <f t="shared" si="109"/>
        <v>4.4445344624687788</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279056199.11000001</v>
      </c>
      <c r="E653" s="194">
        <v>302483111.81999999</v>
      </c>
      <c r="F653" s="45">
        <f t="shared" ref="F653:F740" si="167">IF(D653&lt;&gt;0,IF(E653/D653&gt;=100,"&gt;&gt;100",E653/D653*100),"-")</f>
        <v>108.39505188729579</v>
      </c>
    </row>
    <row r="654" spans="1:6" ht="12.75" customHeight="1" x14ac:dyDescent="0.2">
      <c r="A654" s="63" t="s">
        <v>1257</v>
      </c>
      <c r="B654" s="64" t="s">
        <v>1258</v>
      </c>
      <c r="C654" s="247" t="s">
        <v>1257</v>
      </c>
      <c r="D654" s="194">
        <v>61019574499.900002</v>
      </c>
      <c r="E654" s="194">
        <v>139438063637.35001</v>
      </c>
      <c r="F654" s="45">
        <f t="shared" si="167"/>
        <v>228.51366103442513</v>
      </c>
    </row>
    <row r="655" spans="1:6" ht="12.75" customHeight="1" x14ac:dyDescent="0.2">
      <c r="A655" s="63" t="s">
        <v>1259</v>
      </c>
      <c r="B655" s="64" t="s">
        <v>1260</v>
      </c>
      <c r="C655" s="247" t="s">
        <v>1259</v>
      </c>
      <c r="D655" s="194">
        <v>60996110272.300003</v>
      </c>
      <c r="E655" s="194">
        <v>139393620859.95999</v>
      </c>
      <c r="F655" s="45">
        <f t="shared" si="167"/>
        <v>228.52870492507856</v>
      </c>
    </row>
    <row r="656" spans="1:6" ht="24" x14ac:dyDescent="0.2">
      <c r="A656" s="63">
        <v>11</v>
      </c>
      <c r="B656" s="64" t="s">
        <v>1261</v>
      </c>
      <c r="C656" s="247" t="s">
        <v>1262</v>
      </c>
      <c r="D656" s="60">
        <f t="shared" ref="D656:E656" si="168">+D653+D654-D655</f>
        <v>302520426.70999908</v>
      </c>
      <c r="E656" s="60">
        <f t="shared" si="168"/>
        <v>346925889.21002197</v>
      </c>
      <c r="F656" s="45">
        <f t="shared" si="167"/>
        <v>114.67850055050685</v>
      </c>
    </row>
    <row r="657" spans="1:6" ht="24" x14ac:dyDescent="0.2">
      <c r="A657" s="63" t="s">
        <v>582</v>
      </c>
      <c r="B657" s="64" t="s">
        <v>1263</v>
      </c>
      <c r="C657" s="247" t="s">
        <v>1264</v>
      </c>
      <c r="D657" s="253">
        <v>3000</v>
      </c>
      <c r="E657" s="253">
        <v>3080</v>
      </c>
      <c r="F657" s="45">
        <f t="shared" si="167"/>
        <v>102.66666666666666</v>
      </c>
    </row>
    <row r="658" spans="1:6" ht="24" x14ac:dyDescent="0.2">
      <c r="A658" s="63" t="s">
        <v>582</v>
      </c>
      <c r="B658" s="64" t="s">
        <v>1265</v>
      </c>
      <c r="C658" s="247" t="s">
        <v>1266</v>
      </c>
      <c r="D658" s="253">
        <v>31838</v>
      </c>
      <c r="E658" s="253">
        <v>33031</v>
      </c>
      <c r="F658" s="45">
        <f t="shared" si="167"/>
        <v>103.74709466675043</v>
      </c>
    </row>
    <row r="659" spans="1:6" ht="12.75" customHeight="1" x14ac:dyDescent="0.2">
      <c r="A659" s="63" t="s">
        <v>582</v>
      </c>
      <c r="B659" s="64" t="s">
        <v>1267</v>
      </c>
      <c r="C659" s="247" t="s">
        <v>1268</v>
      </c>
      <c r="D659" s="253">
        <v>2822</v>
      </c>
      <c r="E659" s="253">
        <v>2241</v>
      </c>
      <c r="F659" s="45">
        <f t="shared" si="167"/>
        <v>79.411764705882348</v>
      </c>
    </row>
    <row r="660" spans="1:6" ht="12.75" customHeight="1" x14ac:dyDescent="0.2">
      <c r="A660" s="63" t="s">
        <v>582</v>
      </c>
      <c r="B660" s="64" t="s">
        <v>1269</v>
      </c>
      <c r="C660" s="247" t="s">
        <v>1270</v>
      </c>
      <c r="D660" s="253">
        <v>29120</v>
      </c>
      <c r="E660" s="253">
        <v>30156</v>
      </c>
      <c r="F660" s="45">
        <f t="shared" si="167"/>
        <v>103.55769230769232</v>
      </c>
    </row>
    <row r="661" spans="1:6" ht="24" x14ac:dyDescent="0.2">
      <c r="A661" s="63" t="s">
        <v>1271</v>
      </c>
      <c r="B661" s="64" t="s">
        <v>1272</v>
      </c>
      <c r="C661" s="247" t="s">
        <v>1273</v>
      </c>
      <c r="D661" s="194">
        <v>72566512.099999994</v>
      </c>
      <c r="E661" s="194">
        <v>80759199.909999996</v>
      </c>
      <c r="F661" s="45">
        <f t="shared" si="167"/>
        <v>111.28990159911515</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877776.94</v>
      </c>
      <c r="F663" s="71" t="str">
        <f t="shared" si="167"/>
        <v>-</v>
      </c>
    </row>
    <row r="664" spans="1:6" ht="12.75" customHeight="1" x14ac:dyDescent="0.2">
      <c r="A664" s="70" t="s">
        <v>1278</v>
      </c>
      <c r="B664" s="65" t="s">
        <v>1279</v>
      </c>
      <c r="C664" s="277" t="s">
        <v>1278</v>
      </c>
      <c r="D664" s="192">
        <v>0</v>
      </c>
      <c r="E664" s="192">
        <v>47961806.130000003</v>
      </c>
      <c r="F664" s="71" t="str">
        <f t="shared" si="167"/>
        <v>-</v>
      </c>
    </row>
    <row r="665" spans="1:6" ht="12.75" customHeight="1" x14ac:dyDescent="0.2">
      <c r="A665" s="70">
        <v>61451</v>
      </c>
      <c r="B665" s="65" t="s">
        <v>1280</v>
      </c>
      <c r="C665" s="278" t="s">
        <v>1281</v>
      </c>
      <c r="D665" s="192">
        <v>12849019.4</v>
      </c>
      <c r="E665" s="192">
        <v>14153238.720000001</v>
      </c>
      <c r="F665" s="71">
        <f t="shared" si="167"/>
        <v>110.15034127818346</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10936.69</v>
      </c>
      <c r="E667" s="192">
        <v>4710.26</v>
      </c>
      <c r="F667" s="71">
        <f t="shared" si="167"/>
        <v>43.068423810129026</v>
      </c>
    </row>
    <row r="668" spans="1:6" ht="12.75" customHeight="1" x14ac:dyDescent="0.2">
      <c r="A668" s="70" t="s">
        <v>1286</v>
      </c>
      <c r="B668" s="65" t="s">
        <v>1287</v>
      </c>
      <c r="C668" s="277" t="s">
        <v>1286</v>
      </c>
      <c r="D668" s="192">
        <v>22.72</v>
      </c>
      <c r="E668" s="192">
        <v>1174.6600000000001</v>
      </c>
      <c r="F668" s="71">
        <f t="shared" si="167"/>
        <v>5170.1584507042262</v>
      </c>
    </row>
    <row r="669" spans="1:6" ht="12.75" customHeight="1" x14ac:dyDescent="0.2">
      <c r="A669" s="63">
        <v>63311</v>
      </c>
      <c r="B669" s="64" t="s">
        <v>1288</v>
      </c>
      <c r="C669" s="247" t="s">
        <v>1289</v>
      </c>
      <c r="D669" s="194">
        <v>17550889.420000002</v>
      </c>
      <c r="E669" s="194">
        <v>14211251.07</v>
      </c>
      <c r="F669" s="45">
        <f t="shared" si="167"/>
        <v>80.971685992196285</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1859.48</v>
      </c>
      <c r="E672" s="194">
        <v>0</v>
      </c>
      <c r="F672" s="45">
        <f t="shared" si="167"/>
        <v>0</v>
      </c>
    </row>
    <row r="673" spans="1:6" ht="12.75" customHeight="1" x14ac:dyDescent="0.2">
      <c r="A673" s="63">
        <v>63321</v>
      </c>
      <c r="B673" s="64" t="s">
        <v>1296</v>
      </c>
      <c r="C673" s="247" t="s">
        <v>1297</v>
      </c>
      <c r="D673" s="194">
        <v>13991516.189999999</v>
      </c>
      <c r="E673" s="194">
        <v>2359718.38</v>
      </c>
      <c r="F673" s="45">
        <f t="shared" si="167"/>
        <v>16.865351459812018</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2524375.2599999998</v>
      </c>
      <c r="E677" s="192">
        <v>468543.05</v>
      </c>
      <c r="F677" s="71">
        <f t="shared" si="167"/>
        <v>18.560752730558768</v>
      </c>
    </row>
    <row r="678" spans="1:6" ht="12.75" customHeight="1" x14ac:dyDescent="0.2">
      <c r="A678" s="70">
        <v>63415</v>
      </c>
      <c r="B678" s="65" t="s">
        <v>1306</v>
      </c>
      <c r="C678" s="278" t="s">
        <v>1307</v>
      </c>
      <c r="D678" s="192">
        <v>7883.78</v>
      </c>
      <c r="E678" s="192">
        <v>38701.5</v>
      </c>
      <c r="F678" s="71">
        <f t="shared" si="167"/>
        <v>490.90030416881245</v>
      </c>
    </row>
    <row r="679" spans="1:6" ht="12" x14ac:dyDescent="0.2">
      <c r="A679" s="70">
        <v>63416</v>
      </c>
      <c r="B679" s="182" t="s">
        <v>1308</v>
      </c>
      <c r="C679" s="278" t="s">
        <v>1309</v>
      </c>
      <c r="D679" s="192">
        <v>31041</v>
      </c>
      <c r="E679" s="192">
        <v>400</v>
      </c>
      <c r="F679" s="71">
        <f t="shared" si="167"/>
        <v>1.2886182790502883</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466109.98</v>
      </c>
      <c r="E681" s="192">
        <v>670428.21</v>
      </c>
      <c r="F681" s="71">
        <f t="shared" si="167"/>
        <v>143.83476835231033</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317799620.92000002</v>
      </c>
      <c r="E683" s="192">
        <v>351497553.38999999</v>
      </c>
      <c r="F683" s="71">
        <f t="shared" si="167"/>
        <v>110.60351562800723</v>
      </c>
    </row>
    <row r="684" spans="1:6" ht="24" x14ac:dyDescent="0.2">
      <c r="A684" s="70">
        <v>63613</v>
      </c>
      <c r="B684" s="182" t="s">
        <v>1318</v>
      </c>
      <c r="C684" s="278" t="s">
        <v>1319</v>
      </c>
      <c r="D684" s="192">
        <v>51049313.560000002</v>
      </c>
      <c r="E684" s="192">
        <v>52321249.009999998</v>
      </c>
      <c r="F684" s="71">
        <f t="shared" si="167"/>
        <v>102.49158188680647</v>
      </c>
    </row>
    <row r="685" spans="1:6" ht="24" x14ac:dyDescent="0.2">
      <c r="A685" s="63">
        <v>63622</v>
      </c>
      <c r="B685" s="244" t="s">
        <v>1320</v>
      </c>
      <c r="C685" s="247" t="s">
        <v>1321</v>
      </c>
      <c r="D685" s="194">
        <v>14447275.390000001</v>
      </c>
      <c r="E685" s="194">
        <v>8759058.4299999997</v>
      </c>
      <c r="F685" s="45">
        <f t="shared" si="167"/>
        <v>60.627752939926474</v>
      </c>
    </row>
    <row r="686" spans="1:6" ht="24" x14ac:dyDescent="0.2">
      <c r="A686" s="63">
        <v>63623</v>
      </c>
      <c r="B686" s="244" t="s">
        <v>1322</v>
      </c>
      <c r="C686" s="247" t="s">
        <v>1323</v>
      </c>
      <c r="D686" s="194">
        <v>527464.74</v>
      </c>
      <c r="E686" s="194">
        <v>1136402.67</v>
      </c>
      <c r="F686" s="45">
        <f t="shared" si="167"/>
        <v>215.44618698114303</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13307766.949999999</v>
      </c>
      <c r="E702" s="192">
        <v>18671833.489999998</v>
      </c>
      <c r="F702" s="71">
        <f t="shared" si="167"/>
        <v>140.30778837767369</v>
      </c>
    </row>
    <row r="703" spans="1:6" ht="12.75" customHeight="1" x14ac:dyDescent="0.2">
      <c r="A703" s="70">
        <v>63812</v>
      </c>
      <c r="B703" s="182" t="s">
        <v>1341</v>
      </c>
      <c r="C703" s="278" t="s">
        <v>1342</v>
      </c>
      <c r="D703" s="192">
        <v>137752.69</v>
      </c>
      <c r="E703" s="192">
        <v>35400.339999999997</v>
      </c>
      <c r="F703" s="71">
        <f t="shared" si="167"/>
        <v>25.698474563364243</v>
      </c>
    </row>
    <row r="704" spans="1:6" ht="24" x14ac:dyDescent="0.2">
      <c r="A704" s="70" t="s">
        <v>1343</v>
      </c>
      <c r="B704" s="182" t="s">
        <v>1344</v>
      </c>
      <c r="C704" s="278" t="s">
        <v>1343</v>
      </c>
      <c r="D704" s="192">
        <v>713813.18</v>
      </c>
      <c r="E704" s="192">
        <v>1478194.14</v>
      </c>
      <c r="F704" s="71">
        <f t="shared" si="167"/>
        <v>207.08417572228069</v>
      </c>
    </row>
    <row r="705" spans="1:6" ht="24" x14ac:dyDescent="0.2">
      <c r="A705" s="70" t="s">
        <v>1345</v>
      </c>
      <c r="B705" s="182" t="s">
        <v>1346</v>
      </c>
      <c r="C705" s="278" t="s">
        <v>1345</v>
      </c>
      <c r="D705" s="192">
        <v>1559587.49</v>
      </c>
      <c r="E705" s="192">
        <v>2092527.43</v>
      </c>
      <c r="F705" s="71">
        <f t="shared" si="167"/>
        <v>134.1718527121553</v>
      </c>
    </row>
    <row r="706" spans="1:6" ht="12.75" customHeight="1" x14ac:dyDescent="0.2">
      <c r="A706" s="70">
        <v>63821</v>
      </c>
      <c r="B706" s="182" t="s">
        <v>1347</v>
      </c>
      <c r="C706" s="278" t="s">
        <v>1348</v>
      </c>
      <c r="D706" s="192">
        <v>30318122.850000001</v>
      </c>
      <c r="E706" s="192">
        <v>63694676.689999998</v>
      </c>
      <c r="F706" s="71">
        <f t="shared" si="167"/>
        <v>210.08779799835131</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78831.59</v>
      </c>
      <c r="F711" s="71" t="str">
        <f t="shared" si="167"/>
        <v>-</v>
      </c>
    </row>
    <row r="712" spans="1:6" ht="12.75" customHeight="1" x14ac:dyDescent="0.2">
      <c r="A712" s="70" t="s">
        <v>1359</v>
      </c>
      <c r="B712" s="65" t="s">
        <v>1360</v>
      </c>
      <c r="C712" s="277" t="s">
        <v>1359</v>
      </c>
      <c r="D712" s="192">
        <v>0</v>
      </c>
      <c r="E712" s="192">
        <v>3596863.44</v>
      </c>
      <c r="F712" s="71" t="str">
        <f t="shared" si="167"/>
        <v>-</v>
      </c>
    </row>
    <row r="713" spans="1:6" ht="24" x14ac:dyDescent="0.2">
      <c r="A713" s="70" t="s">
        <v>1361</v>
      </c>
      <c r="B713" s="65" t="s">
        <v>1362</v>
      </c>
      <c r="C713" s="277" t="s">
        <v>1361</v>
      </c>
      <c r="D713" s="192">
        <v>0</v>
      </c>
      <c r="E713" s="192">
        <v>35349510.710000001</v>
      </c>
      <c r="F713" s="71" t="str">
        <f t="shared" si="167"/>
        <v>-</v>
      </c>
    </row>
    <row r="714" spans="1:6" ht="12" x14ac:dyDescent="0.2">
      <c r="A714" s="70" t="s">
        <v>1363</v>
      </c>
      <c r="B714" s="65" t="s">
        <v>1364</v>
      </c>
      <c r="C714" s="277" t="s">
        <v>1363</v>
      </c>
      <c r="D714" s="192">
        <v>0</v>
      </c>
      <c r="E714" s="192">
        <v>93.81</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748505.63</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61964022.149999999</v>
      </c>
      <c r="E724" s="192">
        <v>64015341.630000003</v>
      </c>
      <c r="F724" s="71">
        <f t="shared" si="167"/>
        <v>103.31050085004851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732819.18</v>
      </c>
      <c r="E726" s="192">
        <v>318766.39</v>
      </c>
      <c r="F726" s="71">
        <f t="shared" si="167"/>
        <v>43.498641779545125</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3327537</v>
      </c>
      <c r="E732" s="192">
        <v>4208471.78</v>
      </c>
      <c r="F732" s="71">
        <f t="shared" si="167"/>
        <v>126.47407917627964</v>
      </c>
    </row>
    <row r="733" spans="1:6" ht="12.75" customHeight="1" x14ac:dyDescent="0.2">
      <c r="A733" s="70">
        <v>31215</v>
      </c>
      <c r="B733" s="65" t="s">
        <v>1396</v>
      </c>
      <c r="C733" s="278" t="s">
        <v>1397</v>
      </c>
      <c r="D733" s="192">
        <v>1452205.66</v>
      </c>
      <c r="E733" s="192">
        <v>1649683.86</v>
      </c>
      <c r="F733" s="71">
        <f t="shared" si="167"/>
        <v>113.59850091756289</v>
      </c>
    </row>
    <row r="734" spans="1:6" ht="12.75" customHeight="1" x14ac:dyDescent="0.2">
      <c r="A734" s="70">
        <v>32121</v>
      </c>
      <c r="B734" s="65" t="s">
        <v>1398</v>
      </c>
      <c r="C734" s="278" t="s">
        <v>1399</v>
      </c>
      <c r="D734" s="192">
        <v>17443776.300000001</v>
      </c>
      <c r="E734" s="192">
        <v>18476623.260000002</v>
      </c>
      <c r="F734" s="71">
        <f t="shared" si="167"/>
        <v>105.92100553364699</v>
      </c>
    </row>
    <row r="735" spans="1:6" ht="12.75" customHeight="1" x14ac:dyDescent="0.2">
      <c r="A735" s="63" t="s">
        <v>1400</v>
      </c>
      <c r="B735" s="64" t="s">
        <v>1401</v>
      </c>
      <c r="C735" s="247" t="s">
        <v>1400</v>
      </c>
      <c r="D735" s="194">
        <v>61579.1</v>
      </c>
      <c r="E735" s="194">
        <v>342731.69</v>
      </c>
      <c r="F735" s="45">
        <f t="shared" si="167"/>
        <v>556.57145037845635</v>
      </c>
    </row>
    <row r="736" spans="1:6" ht="12.75" customHeight="1" x14ac:dyDescent="0.2">
      <c r="A736" s="63" t="s">
        <v>1402</v>
      </c>
      <c r="B736" s="64" t="s">
        <v>1403</v>
      </c>
      <c r="C736" s="247" t="s">
        <v>1402</v>
      </c>
      <c r="D736" s="194">
        <v>2535922.29</v>
      </c>
      <c r="E736" s="194">
        <v>2475852.56</v>
      </c>
      <c r="F736" s="45">
        <f t="shared" si="167"/>
        <v>97.631247209866203</v>
      </c>
    </row>
    <row r="737" spans="1:6" ht="12.75" customHeight="1" x14ac:dyDescent="0.2">
      <c r="A737" s="63" t="s">
        <v>1404</v>
      </c>
      <c r="B737" s="64" t="s">
        <v>1405</v>
      </c>
      <c r="C737" s="247" t="s">
        <v>1404</v>
      </c>
      <c r="D737" s="194">
        <v>3917310.96</v>
      </c>
      <c r="E737" s="194">
        <v>5722581.25</v>
      </c>
      <c r="F737" s="45">
        <f t="shared" si="167"/>
        <v>146.08442649648626</v>
      </c>
    </row>
    <row r="738" spans="1:6" ht="12.75" customHeight="1" x14ac:dyDescent="0.2">
      <c r="A738" s="63" t="s">
        <v>1406</v>
      </c>
      <c r="B738" s="64" t="s">
        <v>1407</v>
      </c>
      <c r="C738" s="247" t="s">
        <v>1406</v>
      </c>
      <c r="D738" s="194">
        <v>7368739.0499999998</v>
      </c>
      <c r="E738" s="194">
        <v>7933748.0599999996</v>
      </c>
      <c r="F738" s="45">
        <f t="shared" si="167"/>
        <v>107.66764851036487</v>
      </c>
    </row>
    <row r="739" spans="1:6" ht="12.75" customHeight="1" x14ac:dyDescent="0.2">
      <c r="A739" s="70" t="s">
        <v>1408</v>
      </c>
      <c r="B739" s="65" t="s">
        <v>1409</v>
      </c>
      <c r="C739" s="278" t="s">
        <v>1408</v>
      </c>
      <c r="D739" s="192">
        <v>2531184.0499999998</v>
      </c>
      <c r="E739" s="192">
        <v>3098503.11</v>
      </c>
      <c r="F739" s="71">
        <f t="shared" si="167"/>
        <v>122.41318879992153</v>
      </c>
    </row>
    <row r="740" spans="1:6" ht="12.75" customHeight="1" x14ac:dyDescent="0.2">
      <c r="A740" s="70" t="s">
        <v>1410</v>
      </c>
      <c r="B740" s="65" t="s">
        <v>1411</v>
      </c>
      <c r="C740" s="278" t="s">
        <v>1410</v>
      </c>
      <c r="D740" s="192">
        <v>438253.02</v>
      </c>
      <c r="E740" s="192">
        <v>986449.59</v>
      </c>
      <c r="F740" s="71">
        <f t="shared" si="167"/>
        <v>225.08677521492032</v>
      </c>
    </row>
    <row r="741" spans="1:6" ht="12.75" customHeight="1" x14ac:dyDescent="0.2">
      <c r="A741" s="70">
        <v>32911</v>
      </c>
      <c r="B741" s="65" t="s">
        <v>1412</v>
      </c>
      <c r="C741" s="278" t="s">
        <v>1413</v>
      </c>
      <c r="D741" s="192">
        <v>4678119.07</v>
      </c>
      <c r="E741" s="192">
        <v>4723338.71</v>
      </c>
      <c r="F741" s="71">
        <f t="shared" ref="F741:F1006" si="169">IF(D741&lt;&gt;0,IF(E741/D741&gt;=100,"&gt;&gt;100",E741/D741*100),"-")</f>
        <v>100.96662011640502</v>
      </c>
    </row>
    <row r="742" spans="1:6" ht="12.75" customHeight="1" x14ac:dyDescent="0.2">
      <c r="A742" s="70" t="s">
        <v>1414</v>
      </c>
      <c r="B742" s="65" t="s">
        <v>1415</v>
      </c>
      <c r="C742" s="278" t="s">
        <v>1414</v>
      </c>
      <c r="D742" s="192">
        <v>590958.26</v>
      </c>
      <c r="E742" s="192">
        <v>789268.29</v>
      </c>
      <c r="F742" s="71">
        <f t="shared" si="169"/>
        <v>133.55736664041214</v>
      </c>
    </row>
    <row r="743" spans="1:6" ht="12.75" customHeight="1" x14ac:dyDescent="0.2">
      <c r="A743" s="70" t="s">
        <v>1416</v>
      </c>
      <c r="B743" s="65" t="s">
        <v>1417</v>
      </c>
      <c r="C743" s="277" t="s">
        <v>1416</v>
      </c>
      <c r="D743" s="192">
        <v>12479.03</v>
      </c>
      <c r="E743" s="192">
        <v>123769.49</v>
      </c>
      <c r="F743" s="71">
        <f t="shared" ref="F743:F744" si="170">IF(D743&lt;&gt;0,IF(E743/D743&gt;=100,"&gt;&gt;100",E743/D743*100),"-")</f>
        <v>991.81979689126467</v>
      </c>
    </row>
    <row r="744" spans="1:6" ht="12.75" customHeight="1" x14ac:dyDescent="0.2">
      <c r="A744" s="70" t="s">
        <v>1418</v>
      </c>
      <c r="B744" s="65" t="s">
        <v>1419</v>
      </c>
      <c r="C744" s="277" t="s">
        <v>1418</v>
      </c>
      <c r="D744" s="192">
        <v>164787</v>
      </c>
      <c r="E744" s="192">
        <v>880621.24</v>
      </c>
      <c r="F744" s="71">
        <f t="shared" si="170"/>
        <v>534.39970386013465</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1058000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5492669.8799999999</v>
      </c>
      <c r="E760" s="194">
        <v>4998533.88</v>
      </c>
      <c r="F760" s="45">
        <f t="shared" si="169"/>
        <v>91.00371930599259</v>
      </c>
    </row>
    <row r="761" spans="1:6" ht="24" x14ac:dyDescent="0.2">
      <c r="A761" s="63">
        <v>34234</v>
      </c>
      <c r="B761" s="183" t="s">
        <v>1452</v>
      </c>
      <c r="C761" s="247" t="s">
        <v>1453</v>
      </c>
      <c r="D761" s="194">
        <v>116.66</v>
      </c>
      <c r="E761" s="194">
        <v>0</v>
      </c>
      <c r="F761" s="45">
        <f t="shared" si="169"/>
        <v>0</v>
      </c>
    </row>
    <row r="762" spans="1:6" ht="24" x14ac:dyDescent="0.2">
      <c r="A762" s="63">
        <v>34235</v>
      </c>
      <c r="B762" s="183" t="s">
        <v>1454</v>
      </c>
      <c r="C762" s="247" t="s">
        <v>1455</v>
      </c>
      <c r="D762" s="194">
        <v>495.21</v>
      </c>
      <c r="E762" s="194">
        <v>622.92999999999995</v>
      </c>
      <c r="F762" s="45">
        <f t="shared" si="169"/>
        <v>125.79107853233981</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1185.8900000000001</v>
      </c>
      <c r="E766" s="194">
        <v>6000.39</v>
      </c>
      <c r="F766" s="45">
        <f t="shared" si="169"/>
        <v>505.98200507635613</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1943.83</v>
      </c>
      <c r="E776" s="192">
        <v>2208.4</v>
      </c>
      <c r="F776" s="71">
        <f t="shared" si="169"/>
        <v>113.61075814243016</v>
      </c>
    </row>
    <row r="777" spans="1:6" ht="12.75" customHeight="1" x14ac:dyDescent="0.2">
      <c r="A777" s="70">
        <v>35231</v>
      </c>
      <c r="B777" s="65" t="s">
        <v>1484</v>
      </c>
      <c r="C777" s="278" t="s">
        <v>1485</v>
      </c>
      <c r="D777" s="192">
        <v>488623.75</v>
      </c>
      <c r="E777" s="192">
        <v>1290850.3500000001</v>
      </c>
      <c r="F777" s="71">
        <f t="shared" si="169"/>
        <v>264.18084466831584</v>
      </c>
    </row>
    <row r="778" spans="1:6" ht="12.75" customHeight="1" x14ac:dyDescent="0.2">
      <c r="A778" s="70">
        <v>35232</v>
      </c>
      <c r="B778" s="65" t="s">
        <v>1486</v>
      </c>
      <c r="C778" s="278" t="s">
        <v>1487</v>
      </c>
      <c r="D778" s="192">
        <v>3257717.25</v>
      </c>
      <c r="E778" s="192">
        <v>4008513.15</v>
      </c>
      <c r="F778" s="71">
        <f t="shared" si="169"/>
        <v>123.04668706285054</v>
      </c>
    </row>
    <row r="779" spans="1:6" ht="12.75" customHeight="1" x14ac:dyDescent="0.2">
      <c r="A779" s="70">
        <v>36313</v>
      </c>
      <c r="B779" s="65" t="s">
        <v>1488</v>
      </c>
      <c r="C779" s="278" t="s">
        <v>1489</v>
      </c>
      <c r="D779" s="192">
        <v>21923559.09</v>
      </c>
      <c r="E779" s="192">
        <v>20000</v>
      </c>
      <c r="F779" s="71">
        <f t="shared" si="169"/>
        <v>9.1226063787802625E-2</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145586.35</v>
      </c>
      <c r="E787" s="192">
        <v>0</v>
      </c>
      <c r="F787" s="71">
        <f t="shared" si="169"/>
        <v>0</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131961.63</v>
      </c>
      <c r="E817" s="192">
        <v>72971.75</v>
      </c>
      <c r="F817" s="71">
        <f t="shared" si="169"/>
        <v>55.297702824677145</v>
      </c>
    </row>
    <row r="818" spans="1:6" ht="24" x14ac:dyDescent="0.2">
      <c r="A818" s="70" t="s">
        <v>1565</v>
      </c>
      <c r="B818" s="65" t="s">
        <v>1566</v>
      </c>
      <c r="C818" s="278" t="s">
        <v>1565</v>
      </c>
      <c r="D818" s="192">
        <v>92377.07</v>
      </c>
      <c r="E818" s="192">
        <v>0</v>
      </c>
      <c r="F818" s="71">
        <f t="shared" si="169"/>
        <v>0</v>
      </c>
    </row>
    <row r="819" spans="1:6" ht="24" x14ac:dyDescent="0.2">
      <c r="A819" s="70" t="s">
        <v>1567</v>
      </c>
      <c r="B819" s="65" t="s">
        <v>1568</v>
      </c>
      <c r="C819" s="278" t="s">
        <v>1567</v>
      </c>
      <c r="D819" s="192">
        <v>398</v>
      </c>
      <c r="E819" s="192">
        <v>0</v>
      </c>
      <c r="F819" s="71">
        <f t="shared" si="169"/>
        <v>0</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3256.63</v>
      </c>
      <c r="E822" s="194">
        <v>0</v>
      </c>
      <c r="F822" s="45">
        <f t="shared" si="169"/>
        <v>0</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600</v>
      </c>
      <c r="E842" s="194">
        <v>2940</v>
      </c>
      <c r="F842" s="45">
        <f t="shared" si="169"/>
        <v>490.00000000000006</v>
      </c>
    </row>
    <row r="843" spans="1:6" ht="12.75" customHeight="1" x14ac:dyDescent="0.2">
      <c r="A843" s="63" t="s">
        <v>1615</v>
      </c>
      <c r="B843" s="64" t="s">
        <v>1616</v>
      </c>
      <c r="C843" s="247" t="s">
        <v>1615</v>
      </c>
      <c r="D843" s="194">
        <v>9706784.6600000001</v>
      </c>
      <c r="E843" s="194">
        <v>8919328.1199999992</v>
      </c>
      <c r="F843" s="45">
        <f t="shared" si="169"/>
        <v>91.887565578280785</v>
      </c>
    </row>
    <row r="844" spans="1:6" ht="12.75" customHeight="1" x14ac:dyDescent="0.2">
      <c r="A844" s="63" t="s">
        <v>1617</v>
      </c>
      <c r="B844" s="64" t="s">
        <v>1618</v>
      </c>
      <c r="C844" s="247" t="s">
        <v>1617</v>
      </c>
      <c r="D844" s="194">
        <v>21079.97</v>
      </c>
      <c r="E844" s="194">
        <v>28918.799999999999</v>
      </c>
      <c r="F844" s="45">
        <f t="shared" si="169"/>
        <v>137.18615349073076</v>
      </c>
    </row>
    <row r="845" spans="1:6" ht="12.75" customHeight="1" x14ac:dyDescent="0.2">
      <c r="A845" s="63" t="s">
        <v>1619</v>
      </c>
      <c r="B845" s="64" t="s">
        <v>1620</v>
      </c>
      <c r="C845" s="247" t="s">
        <v>1619</v>
      </c>
      <c r="D845" s="194">
        <v>12910986.1</v>
      </c>
      <c r="E845" s="194">
        <v>19106785.609999999</v>
      </c>
      <c r="F845" s="45">
        <f t="shared" si="169"/>
        <v>147.98858477587549</v>
      </c>
    </row>
    <row r="846" spans="1:6" ht="12.75" customHeight="1" x14ac:dyDescent="0.2">
      <c r="A846" s="63">
        <v>37215</v>
      </c>
      <c r="B846" s="64" t="s">
        <v>1621</v>
      </c>
      <c r="C846" s="247" t="s">
        <v>1622</v>
      </c>
      <c r="D846" s="194">
        <v>5144122.1500000004</v>
      </c>
      <c r="E846" s="194">
        <v>6414731.6699999999</v>
      </c>
      <c r="F846" s="45">
        <f t="shared" si="169"/>
        <v>124.70022061976114</v>
      </c>
    </row>
    <row r="847" spans="1:6" ht="24" x14ac:dyDescent="0.2">
      <c r="A847" s="63">
        <v>37216</v>
      </c>
      <c r="B847" s="183" t="s">
        <v>1623</v>
      </c>
      <c r="C847" s="247" t="s">
        <v>1624</v>
      </c>
      <c r="D847" s="194">
        <v>600</v>
      </c>
      <c r="E847" s="194">
        <v>480</v>
      </c>
      <c r="F847" s="45">
        <f t="shared" si="169"/>
        <v>80</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3830</v>
      </c>
      <c r="E849" s="194">
        <v>1440</v>
      </c>
      <c r="F849" s="45">
        <f t="shared" si="169"/>
        <v>37.597911227154043</v>
      </c>
    </row>
    <row r="850" spans="1:6" ht="12.75" customHeight="1" x14ac:dyDescent="0.2">
      <c r="A850" s="63">
        <v>37219</v>
      </c>
      <c r="B850" s="64" t="s">
        <v>1629</v>
      </c>
      <c r="C850" s="247" t="s">
        <v>1630</v>
      </c>
      <c r="D850" s="194">
        <v>13847676.25</v>
      </c>
      <c r="E850" s="194">
        <v>11004290.390000001</v>
      </c>
      <c r="F850" s="45">
        <f t="shared" si="169"/>
        <v>79.466693121165363</v>
      </c>
    </row>
    <row r="851" spans="1:6" ht="12.75" customHeight="1" x14ac:dyDescent="0.2">
      <c r="A851" s="63">
        <v>37221</v>
      </c>
      <c r="B851" s="64" t="s">
        <v>1631</v>
      </c>
      <c r="C851" s="247" t="s">
        <v>1632</v>
      </c>
      <c r="D851" s="194">
        <v>16922367.300000001</v>
      </c>
      <c r="E851" s="194">
        <v>22328776.989999998</v>
      </c>
      <c r="F851" s="45">
        <f t="shared" si="169"/>
        <v>131.94830601508099</v>
      </c>
    </row>
    <row r="852" spans="1:6" ht="12.75" customHeight="1" x14ac:dyDescent="0.2">
      <c r="A852" s="63" t="s">
        <v>1633</v>
      </c>
      <c r="B852" s="64" t="s">
        <v>1610</v>
      </c>
      <c r="C852" s="247" t="s">
        <v>1633</v>
      </c>
      <c r="D852" s="194">
        <v>364517.77</v>
      </c>
      <c r="E852" s="194">
        <v>382423.38</v>
      </c>
      <c r="F852" s="45">
        <f t="shared" si="169"/>
        <v>104.91213638226743</v>
      </c>
    </row>
    <row r="853" spans="1:6" ht="12.75" customHeight="1" x14ac:dyDescent="0.2">
      <c r="A853" s="63" t="s">
        <v>1634</v>
      </c>
      <c r="B853" s="64" t="s">
        <v>1635</v>
      </c>
      <c r="C853" s="247" t="s">
        <v>1634</v>
      </c>
      <c r="D853" s="194">
        <v>715999.18</v>
      </c>
      <c r="E853" s="194">
        <v>748710.32</v>
      </c>
      <c r="F853" s="45">
        <f t="shared" si="169"/>
        <v>104.56860020426279</v>
      </c>
    </row>
    <row r="854" spans="1:6" ht="12.75" customHeight="1" x14ac:dyDescent="0.2">
      <c r="A854" s="63" t="s">
        <v>1636</v>
      </c>
      <c r="B854" s="64" t="s">
        <v>1637</v>
      </c>
      <c r="C854" s="247" t="s">
        <v>1636</v>
      </c>
      <c r="D854" s="194">
        <v>2353776.4500000002</v>
      </c>
      <c r="E854" s="194">
        <v>2191735.2799999998</v>
      </c>
      <c r="F854" s="45">
        <f t="shared" si="169"/>
        <v>93.115694143341415</v>
      </c>
    </row>
    <row r="855" spans="1:6" ht="12.75" customHeight="1" x14ac:dyDescent="0.2">
      <c r="A855" s="63" t="s">
        <v>1638</v>
      </c>
      <c r="B855" s="64" t="s">
        <v>1639</v>
      </c>
      <c r="C855" s="247" t="s">
        <v>1638</v>
      </c>
      <c r="D855" s="194">
        <v>13822274.630000001</v>
      </c>
      <c r="E855" s="194">
        <v>14282760.27</v>
      </c>
      <c r="F855" s="45">
        <f t="shared" si="169"/>
        <v>103.33147511771006</v>
      </c>
    </row>
    <row r="856" spans="1:6" ht="12.75" customHeight="1" x14ac:dyDescent="0.2">
      <c r="A856" s="63">
        <v>38117</v>
      </c>
      <c r="B856" s="64" t="s">
        <v>1640</v>
      </c>
      <c r="C856" s="247" t="s">
        <v>1641</v>
      </c>
      <c r="D856" s="194">
        <v>25227.78</v>
      </c>
      <c r="E856" s="194">
        <v>14735.52</v>
      </c>
      <c r="F856" s="45">
        <f t="shared" si="169"/>
        <v>58.409895757771793</v>
      </c>
    </row>
    <row r="857" spans="1:6" ht="12.75" customHeight="1" x14ac:dyDescent="0.2">
      <c r="A857" s="63">
        <v>38612</v>
      </c>
      <c r="B857" s="64" t="s">
        <v>1642</v>
      </c>
      <c r="C857" s="247" t="s">
        <v>1643</v>
      </c>
      <c r="D857" s="194">
        <v>280905106.30000001</v>
      </c>
      <c r="E857" s="194">
        <v>29250705.010000002</v>
      </c>
      <c r="F857" s="45">
        <f t="shared" si="169"/>
        <v>10.413020039144799</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34580.639999999999</v>
      </c>
      <c r="E873" s="194">
        <v>29266.560000000001</v>
      </c>
      <c r="F873" s="45">
        <f t="shared" si="169"/>
        <v>84.632788751162508</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40000000</v>
      </c>
      <c r="E901" s="192">
        <v>67386000</v>
      </c>
      <c r="F901" s="71">
        <f t="shared" si="169"/>
        <v>168.465</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18432.3</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237392</v>
      </c>
      <c r="E914" s="192">
        <v>383646</v>
      </c>
      <c r="F914" s="71">
        <f t="shared" si="169"/>
        <v>161.60864730066723</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90000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18000000</v>
      </c>
      <c r="F946" s="45" t="str">
        <f t="shared" si="169"/>
        <v>-</v>
      </c>
    </row>
    <row r="947" spans="1:6" ht="12.75" customHeight="1" x14ac:dyDescent="0.2">
      <c r="A947" s="63">
        <v>51412</v>
      </c>
      <c r="B947" s="64" t="s">
        <v>1822</v>
      </c>
      <c r="C947" s="247" t="s">
        <v>1823</v>
      </c>
      <c r="D947" s="194">
        <v>0</v>
      </c>
      <c r="E947" s="194">
        <v>500000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114155.8</v>
      </c>
      <c r="E980" s="192">
        <v>85616.86</v>
      </c>
      <c r="F980" s="71">
        <f t="shared" si="169"/>
        <v>75.000008759957879</v>
      </c>
    </row>
    <row r="981" spans="1:6" ht="24" x14ac:dyDescent="0.2">
      <c r="A981" s="70">
        <v>54432</v>
      </c>
      <c r="B981" s="65" t="s">
        <v>1890</v>
      </c>
      <c r="C981" s="278" t="s">
        <v>1891</v>
      </c>
      <c r="D981" s="192">
        <v>27756357.34</v>
      </c>
      <c r="E981" s="192">
        <v>35846610.969999999</v>
      </c>
      <c r="F981" s="71">
        <f t="shared" si="169"/>
        <v>129.14738966247938</v>
      </c>
    </row>
    <row r="982" spans="1:6" ht="24" x14ac:dyDescent="0.2">
      <c r="A982" s="70" t="s">
        <v>1892</v>
      </c>
      <c r="B982" s="65" t="s">
        <v>1893</v>
      </c>
      <c r="C982" s="278" t="s">
        <v>1892</v>
      </c>
      <c r="D982" s="192">
        <v>28841.7</v>
      </c>
      <c r="E982" s="192">
        <v>92792.48</v>
      </c>
      <c r="F982" s="71">
        <f t="shared" si="169"/>
        <v>321.73027248740539</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4544.7</v>
      </c>
      <c r="E984" s="192">
        <v>3361.5</v>
      </c>
      <c r="F984" s="71">
        <f t="shared" si="169"/>
        <v>73.965278236187217</v>
      </c>
    </row>
    <row r="985" spans="1:6" ht="24" x14ac:dyDescent="0.2">
      <c r="A985" s="70" t="s">
        <v>1898</v>
      </c>
      <c r="B985" s="65" t="s">
        <v>1899</v>
      </c>
      <c r="C985" s="278" t="s">
        <v>1898</v>
      </c>
      <c r="D985" s="192">
        <v>13963.89</v>
      </c>
      <c r="E985" s="192">
        <v>31303.71</v>
      </c>
      <c r="F985" s="71">
        <f t="shared" si="169"/>
        <v>224.17614289427945</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8056.78</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18061.810000000001</v>
      </c>
      <c r="F1013" s="71" t="str">
        <f t="shared" si="173"/>
        <v>-</v>
      </c>
    </row>
    <row r="1014" spans="1:6" ht="24" x14ac:dyDescent="0.2">
      <c r="A1014" s="70" t="s">
        <v>1957</v>
      </c>
      <c r="B1014" s="65" t="s">
        <v>1958</v>
      </c>
      <c r="C1014" s="278" t="s">
        <v>1957</v>
      </c>
      <c r="D1014" s="283">
        <v>19300.099999999999</v>
      </c>
      <c r="E1014" s="283">
        <v>109976.88</v>
      </c>
      <c r="F1014" s="71">
        <f t="shared" si="173"/>
        <v>569.82544131895702</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9" priority="13" operator="lessThan">
      <formula>-0.001</formula>
    </cfRule>
  </conditionalFormatting>
  <conditionalFormatting sqref="D9:E16">
    <cfRule type="cellIs" dxfId="28" priority="1" operator="lessThan">
      <formula>-0.001</formula>
    </cfRule>
  </conditionalFormatting>
  <conditionalFormatting sqref="D18:E1009">
    <cfRule type="cellIs" dxfId="27"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78" zoomScaleNormal="100" workbookViewId="0">
      <selection activeCell="I277" sqref="I2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4289282709.1899996</v>
      </c>
      <c r="E6" s="180">
        <f t="shared" si="0"/>
        <v>4917369654.7399998</v>
      </c>
      <c r="F6" s="181">
        <f t="shared" ref="F6:F298" si="1">IF(D6&gt;0,IF(E6/D6&gt;=100,"&gt;&gt;100",E6/D6*100),"-")</f>
        <v>114.6431696890553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3250717245.9599996</v>
      </c>
      <c r="E7" s="79">
        <f t="shared" si="2"/>
        <v>3805491618.2399998</v>
      </c>
      <c r="F7" s="71">
        <f t="shared" si="1"/>
        <v>117.06621432453024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339530080.48000002</v>
      </c>
      <c r="E8" s="79">
        <f>E9+E10-E11</f>
        <v>319415326.42999995</v>
      </c>
      <c r="F8" s="71">
        <f t="shared" si="1"/>
        <v>94.075707807224774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265961879.24000001</v>
      </c>
      <c r="E9" s="192">
        <v>250402659.88</v>
      </c>
      <c r="F9" s="71">
        <f t="shared" si="1"/>
        <v>94.149831019219249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101319522.87</v>
      </c>
      <c r="E10" s="192">
        <v>98358831.829999998</v>
      </c>
      <c r="F10" s="71">
        <f t="shared" si="1"/>
        <v>97.077867170970805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27751321.629999999</v>
      </c>
      <c r="E11" s="192">
        <v>29346165.280000001</v>
      </c>
      <c r="F11" s="71">
        <f t="shared" si="1"/>
        <v>105.74691062019883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2078263780.98</v>
      </c>
      <c r="E12" s="79">
        <f t="shared" si="3"/>
        <v>2496144138.6399999</v>
      </c>
      <c r="F12" s="71">
        <f t="shared" si="1"/>
        <v>120.10718569434673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1819359292.6999998</v>
      </c>
      <c r="E13" s="79">
        <f t="shared" si="4"/>
        <v>2225056016.8999996</v>
      </c>
      <c r="F13" s="71">
        <f t="shared" si="1"/>
        <v>122.29887883211512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327557108.85000002</v>
      </c>
      <c r="E14" s="192">
        <v>604715182.48000002</v>
      </c>
      <c r="F14" s="71">
        <f t="shared" si="1"/>
        <v>184.61366465318281</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1800229376.48</v>
      </c>
      <c r="E15" s="192">
        <v>1939909134.02</v>
      </c>
      <c r="F15" s="71">
        <f t="shared" si="1"/>
        <v>107.75899779022143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258506667.68000001</v>
      </c>
      <c r="E16" s="192">
        <v>282224283.49000001</v>
      </c>
      <c r="F16" s="71">
        <f t="shared" si="1"/>
        <v>109.17485650287348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108321760.23</v>
      </c>
      <c r="E17" s="192">
        <v>118523858.97</v>
      </c>
      <c r="F17" s="71">
        <f t="shared" si="1"/>
        <v>109.41832806108194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675255620.53999996</v>
      </c>
      <c r="E18" s="192">
        <v>720316442.05999994</v>
      </c>
      <c r="F18" s="71">
        <f t="shared" si="1"/>
        <v>106.67315015963361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81741078.669999957</v>
      </c>
      <c r="E19" s="79">
        <f t="shared" si="5"/>
        <v>84103973.670000076</v>
      </c>
      <c r="F19" s="71">
        <f t="shared" si="1"/>
        <v>102.89070689847324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145823960.84</v>
      </c>
      <c r="E20" s="192">
        <v>154207351.25</v>
      </c>
      <c r="F20" s="71">
        <f t="shared" si="1"/>
        <v>105.74898004532902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12865212.07</v>
      </c>
      <c r="E21" s="192">
        <v>14959685.58</v>
      </c>
      <c r="F21" s="71">
        <f t="shared" si="1"/>
        <v>116.28013202272849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24616322.059999999</v>
      </c>
      <c r="E22" s="192">
        <v>26358725.120000001</v>
      </c>
      <c r="F22" s="71">
        <f t="shared" si="1"/>
        <v>107.07824286566066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58013493.759999998</v>
      </c>
      <c r="E23" s="192">
        <v>59178600.990000002</v>
      </c>
      <c r="F23" s="71">
        <f t="shared" si="1"/>
        <v>102.00833832697616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11149135.52</v>
      </c>
      <c r="E24" s="192">
        <v>10771562.140000001</v>
      </c>
      <c r="F24" s="71">
        <f t="shared" si="1"/>
        <v>96.613429092123909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16153658.4</v>
      </c>
      <c r="E25" s="192">
        <v>16759217.449999999</v>
      </c>
      <c r="F25" s="71">
        <f t="shared" si="1"/>
        <v>103.74874245205037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77797019.450000003</v>
      </c>
      <c r="E26" s="192">
        <v>83707609.650000006</v>
      </c>
      <c r="F26" s="71">
        <f t="shared" si="1"/>
        <v>107.59745070156413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264677723.43000001</v>
      </c>
      <c r="E28" s="192">
        <v>281838778.50999999</v>
      </c>
      <c r="F28" s="71">
        <f t="shared" si="1"/>
        <v>106.48375498232612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9982962.4400000051</v>
      </c>
      <c r="E29" s="79">
        <f t="shared" si="6"/>
        <v>10695222.439999998</v>
      </c>
      <c r="F29" s="71">
        <f t="shared" si="1"/>
        <v>107.13475588314436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38725018.520000003</v>
      </c>
      <c r="E30" s="192">
        <v>40816084.979999997</v>
      </c>
      <c r="F30" s="71">
        <f t="shared" si="1"/>
        <v>105.39978169131162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487158.63</v>
      </c>
      <c r="E32" s="192">
        <v>500993.63</v>
      </c>
      <c r="F32" s="71">
        <f t="shared" si="1"/>
        <v>102.83993737317145</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1890.75</v>
      </c>
      <c r="E33" s="192">
        <v>1272.93</v>
      </c>
      <c r="F33" s="71">
        <f t="shared" si="1"/>
        <v>67.324077746925823</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29231105.460000001</v>
      </c>
      <c r="E34" s="192">
        <v>30623129.100000001</v>
      </c>
      <c r="F34" s="71">
        <f t="shared" si="1"/>
        <v>104.76213136005018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157605911.56</v>
      </c>
      <c r="E35" s="79">
        <f t="shared" si="7"/>
        <v>163496346.35999998</v>
      </c>
      <c r="F35" s="71">
        <f t="shared" si="1"/>
        <v>103.73744534179959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63908016.149999999</v>
      </c>
      <c r="E36" s="192">
        <v>72316136.909999996</v>
      </c>
      <c r="F36" s="71">
        <f t="shared" si="1"/>
        <v>113.15659797710683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47060660.579999998</v>
      </c>
      <c r="E37" s="192">
        <v>47488073.840000004</v>
      </c>
      <c r="F37" s="71">
        <f t="shared" si="1"/>
        <v>100.90821772310959</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60496026.039999999</v>
      </c>
      <c r="E38" s="192">
        <v>60998499.450000003</v>
      </c>
      <c r="F38" s="71">
        <f t="shared" si="1"/>
        <v>100.83058911947005</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1675840.9</v>
      </c>
      <c r="E39" s="192">
        <v>1797231.34</v>
      </c>
      <c r="F39" s="71">
        <f t="shared" si="1"/>
        <v>107.24355396744404</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15534632.109999999</v>
      </c>
      <c r="E40" s="192">
        <v>19103595.18</v>
      </c>
      <c r="F40" s="71">
        <f t="shared" si="1"/>
        <v>122.97423617584467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4912689.91</v>
      </c>
      <c r="E41" s="79">
        <f t="shared" si="8"/>
        <v>6672947.8999999985</v>
      </c>
      <c r="F41" s="71">
        <f t="shared" si="1"/>
        <v>135.83083854767455</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4613074.5</v>
      </c>
      <c r="E42" s="192">
        <v>7523842.0199999996</v>
      </c>
      <c r="F42" s="71">
        <f t="shared" si="1"/>
        <v>163.09821183247743</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1259635.24</v>
      </c>
      <c r="E43" s="192">
        <v>1312594.3799999999</v>
      </c>
      <c r="F43" s="71">
        <f t="shared" si="1"/>
        <v>104.20432346748254</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960019.83</v>
      </c>
      <c r="E44" s="192">
        <v>2163488.5</v>
      </c>
      <c r="F44" s="71">
        <f t="shared" si="1"/>
        <v>225.35873035039288</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4661845.6999999993</v>
      </c>
      <c r="E45" s="79">
        <f t="shared" si="9"/>
        <v>6119631.370000001</v>
      </c>
      <c r="F45" s="71">
        <f t="shared" si="1"/>
        <v>131.27056886503132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16743450.83</v>
      </c>
      <c r="E47" s="192">
        <v>19426607.829999998</v>
      </c>
      <c r="F47" s="71">
        <f t="shared" si="1"/>
        <v>116.02511350403624</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16427987.25</v>
      </c>
      <c r="E48" s="192">
        <v>16736361.140000001</v>
      </c>
      <c r="F48" s="71">
        <f t="shared" si="1"/>
        <v>101.87712520899356</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245615.39</v>
      </c>
      <c r="E49" s="192">
        <v>256365.39</v>
      </c>
      <c r="F49" s="71">
        <f t="shared" si="1"/>
        <v>104.37676157019314</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28755207.77</v>
      </c>
      <c r="E50" s="192">
        <v>30299702.989999998</v>
      </c>
      <c r="F50" s="71">
        <f t="shared" si="1"/>
        <v>105.37118435155719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916015.7</v>
      </c>
      <c r="E51" s="192">
        <v>952844.82</v>
      </c>
      <c r="F51" s="71">
        <f t="shared" si="1"/>
        <v>104.02057737656681</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313411.75</v>
      </c>
      <c r="E52" s="79">
        <f t="shared" si="10"/>
        <v>218026.01999999583</v>
      </c>
      <c r="F52" s="71">
        <f t="shared" si="1"/>
        <v>69.565362498373403</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562715.56999999995</v>
      </c>
      <c r="E53" s="192">
        <v>313278.01</v>
      </c>
      <c r="F53" s="71">
        <f t="shared" si="1"/>
        <v>55.672532750426662</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36519282.380000003</v>
      </c>
      <c r="E54" s="192">
        <v>38988035.189999998</v>
      </c>
      <c r="F54" s="71">
        <f t="shared" si="1"/>
        <v>106.76013505498678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36768586.200000003</v>
      </c>
      <c r="E55" s="192">
        <v>39083287.18</v>
      </c>
      <c r="F55" s="71">
        <f t="shared" si="1"/>
        <v>106.29532222808173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826267825.81000006</v>
      </c>
      <c r="E56" s="79">
        <f t="shared" si="11"/>
        <v>981336648.96000004</v>
      </c>
      <c r="F56" s="71">
        <f t="shared" si="1"/>
        <v>118.76738005597448</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823260613.72000003</v>
      </c>
      <c r="E57" s="192">
        <v>974096864.20000005</v>
      </c>
      <c r="F57" s="71">
        <f t="shared" si="1"/>
        <v>118.32181061091076</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2535625.62</v>
      </c>
      <c r="E58" s="192">
        <v>6399262.4900000002</v>
      </c>
      <c r="F58" s="71">
        <f t="shared" si="1"/>
        <v>252.37410600071155</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67251.7</v>
      </c>
      <c r="E59" s="192">
        <v>433687.5</v>
      </c>
      <c r="F59" s="71">
        <f t="shared" si="1"/>
        <v>644.87217423500078</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101768.72</v>
      </c>
      <c r="E61" s="192">
        <v>104268.72</v>
      </c>
      <c r="F61" s="71">
        <f t="shared" si="1"/>
        <v>102.45655049999647</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302566.05</v>
      </c>
      <c r="E62" s="192">
        <v>302566.05</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5426131.2400000002</v>
      </c>
      <c r="E63" s="79">
        <f>SUM(E64:E68)</f>
        <v>7424633.3699999992</v>
      </c>
      <c r="F63" s="71">
        <f>IF(D63&gt;0,IF(E63/D63&gt;=100,"&gt;&gt;100",E63/D63*100),"-")</f>
        <v>136.83106879663308</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2448763.0299999998</v>
      </c>
      <c r="E64" s="192">
        <v>2270050.61</v>
      </c>
      <c r="F64" s="71">
        <f t="shared" si="1"/>
        <v>92.701930819332901</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152655.95000000001</v>
      </c>
      <c r="E65" s="192">
        <v>537784.31000000006</v>
      </c>
      <c r="F65" s="71">
        <f t="shared" si="1"/>
        <v>352.28519425544829</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1102.92</v>
      </c>
      <c r="E66" s="192">
        <v>1102.92</v>
      </c>
      <c r="F66" s="71">
        <f t="shared" si="1"/>
        <v>100</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2255369.73</v>
      </c>
      <c r="E67" s="192">
        <v>2639311.61</v>
      </c>
      <c r="F67" s="71">
        <f t="shared" si="1"/>
        <v>117.02345628270892</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568239.61</v>
      </c>
      <c r="E68" s="192">
        <v>1976383.92</v>
      </c>
      <c r="F68" s="71">
        <f t="shared" si="1"/>
        <v>347.80819309657062</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1038565463.23</v>
      </c>
      <c r="E69" s="79">
        <f>E70+E82+E88+E119+E135+E147+E165+E171</f>
        <v>1111878036.5000002</v>
      </c>
      <c r="F69" s="71">
        <f t="shared" si="1"/>
        <v>107.0590228411788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302520426.71000004</v>
      </c>
      <c r="E70" s="79">
        <f t="shared" si="12"/>
        <v>346925889.21000004</v>
      </c>
      <c r="F70" s="71">
        <f t="shared" si="1"/>
        <v>114.67850055049924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86954643.090000004</v>
      </c>
      <c r="E71" s="79">
        <f t="shared" si="13"/>
        <v>101991270.62</v>
      </c>
      <c r="F71" s="71">
        <f t="shared" si="1"/>
        <v>117.2924952546085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430.38</v>
      </c>
      <c r="E72" s="192">
        <v>430.38</v>
      </c>
      <c r="F72" s="71">
        <f t="shared" si="1"/>
        <v>100</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86899289.170000002</v>
      </c>
      <c r="E73" s="192">
        <v>101952961.98</v>
      </c>
      <c r="F73" s="71">
        <f t="shared" si="1"/>
        <v>117.32312537165947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54923.54</v>
      </c>
      <c r="E75" s="192">
        <v>37878.26</v>
      </c>
      <c r="F75" s="71">
        <f t="shared" si="1"/>
        <v>68.96543813454123</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215408619.99000001</v>
      </c>
      <c r="E76" s="79">
        <f>SUM(E77:E79)</f>
        <v>244822172.18000001</v>
      </c>
      <c r="F76" s="71">
        <f t="shared" si="1"/>
        <v>113.65477026470225</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6536517.5599999996</v>
      </c>
      <c r="E77" s="192">
        <v>5639659.2400000002</v>
      </c>
      <c r="F77" s="71">
        <f t="shared" ref="F77:F79" si="14">IF(D77&gt;0,IF(E77/D77&gt;=100,"&gt;&gt;100",E77/D77*100),"-")</f>
        <v>86.279263969421677</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208872102.43000001</v>
      </c>
      <c r="E78" s="192">
        <v>239182512.94</v>
      </c>
      <c r="F78" s="71">
        <f t="shared" si="14"/>
        <v>114.51146905564281</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157054.19</v>
      </c>
      <c r="E80" s="192">
        <v>112288.92</v>
      </c>
      <c r="F80" s="71">
        <f t="shared" si="1"/>
        <v>71.496927270771948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109.44</v>
      </c>
      <c r="E81" s="192">
        <v>157.49</v>
      </c>
      <c r="F81" s="71">
        <f t="shared" si="1"/>
        <v>143.90533625730995</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8615845.7200000007</v>
      </c>
      <c r="E82" s="79">
        <f>SUM(E83:E85)-E86+E87</f>
        <v>10091095.93</v>
      </c>
      <c r="F82" s="71">
        <f t="shared" si="1"/>
        <v>117.12252352169554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44521.01</v>
      </c>
      <c r="E83" s="192">
        <v>79853.8</v>
      </c>
      <c r="F83" s="71">
        <f t="shared" si="1"/>
        <v>179.36205849777443</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1227013.1100000001</v>
      </c>
      <c r="E84" s="192">
        <v>1603130.01</v>
      </c>
      <c r="F84" s="71">
        <f t="shared" si="1"/>
        <v>130.65304656769314</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629668.06999999995</v>
      </c>
      <c r="E85" s="192">
        <v>421405.66</v>
      </c>
      <c r="F85" s="71">
        <f t="shared" si="1"/>
        <v>66.925048303624479</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24332.55</v>
      </c>
      <c r="E86" s="192">
        <v>24332.55</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6738976.0800000001</v>
      </c>
      <c r="E87" s="192">
        <v>8011039.0099999998</v>
      </c>
      <c r="F87" s="71">
        <f t="shared" si="1"/>
        <v>118.87620485514469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309760</v>
      </c>
      <c r="E88" s="79">
        <f t="shared" si="15"/>
        <v>18655958.120000005</v>
      </c>
      <c r="F88" s="71">
        <f t="shared" si="1"/>
        <v>6022.7137525826465</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1412174.31</v>
      </c>
      <c r="E89" s="79">
        <f t="shared" si="16"/>
        <v>19758372.430000003</v>
      </c>
      <c r="F89" s="71">
        <f t="shared" si="1"/>
        <v>1399.1454376478498</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144798.38</v>
      </c>
      <c r="E90" s="192">
        <v>114996.5</v>
      </c>
      <c r="F90" s="71">
        <f t="shared" si="1"/>
        <v>79.418360896026599</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224977.53</v>
      </c>
      <c r="E94" s="192">
        <v>18600977.530000001</v>
      </c>
      <c r="F94" s="71">
        <f t="shared" si="1"/>
        <v>8267.9268147356761</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945787.96</v>
      </c>
      <c r="E98" s="192">
        <v>945787.96</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96610.44</v>
      </c>
      <c r="E99" s="192">
        <v>96610.44</v>
      </c>
      <c r="F99" s="71">
        <f t="shared" si="1"/>
        <v>100</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1102414.31</v>
      </c>
      <c r="E118" s="192">
        <v>1102414.31</v>
      </c>
      <c r="F118" s="71">
        <f t="shared" si="1"/>
        <v>100</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1155426.03</v>
      </c>
      <c r="E119" s="79">
        <f t="shared" si="18"/>
        <v>987503.12999999989</v>
      </c>
      <c r="F119" s="71">
        <f t="shared" si="1"/>
        <v>85.466581534431924</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1155426.03</v>
      </c>
      <c r="E120" s="79">
        <f t="shared" si="19"/>
        <v>987503.12999999989</v>
      </c>
      <c r="F120" s="71">
        <f t="shared" si="1"/>
        <v>85.466581534431924</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4725.58</v>
      </c>
      <c r="E121" s="192">
        <v>7628.87</v>
      </c>
      <c r="F121" s="71">
        <f t="shared" si="1"/>
        <v>161.43774944028036</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926520.76</v>
      </c>
      <c r="E124" s="192">
        <v>897947.23</v>
      </c>
      <c r="F124" s="71">
        <f t="shared" si="1"/>
        <v>96.91603996007602</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204606.59</v>
      </c>
      <c r="E125" s="192">
        <v>61285.59</v>
      </c>
      <c r="F125" s="71">
        <f t="shared" si="1"/>
        <v>29.952891546650573</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19573.099999999999</v>
      </c>
      <c r="E126" s="192">
        <v>20641.439999999999</v>
      </c>
      <c r="F126" s="71">
        <f t="shared" si="1"/>
        <v>105.45820539413788</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601213137.92999995</v>
      </c>
      <c r="E135" s="79">
        <f t="shared" si="21"/>
        <v>604679781.40999997</v>
      </c>
      <c r="F135" s="71">
        <f t="shared" si="1"/>
        <v>100.57660807146294</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605365532.90999997</v>
      </c>
      <c r="E136" s="79">
        <f t="shared" si="22"/>
        <v>608832176.38999999</v>
      </c>
      <c r="F136" s="71">
        <f t="shared" si="1"/>
        <v>100.57265293306934</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23740.65</v>
      </c>
      <c r="E137" s="192">
        <v>21175.65</v>
      </c>
      <c r="F137" s="71">
        <f t="shared" si="1"/>
        <v>89.195746536004705</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600792012.20000005</v>
      </c>
      <c r="E140" s="192">
        <v>604065697.78999996</v>
      </c>
      <c r="F140" s="71">
        <f t="shared" si="1"/>
        <v>100.54489499253032</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358932.02</v>
      </c>
      <c r="E141" s="192">
        <v>306022.46999999997</v>
      </c>
      <c r="F141" s="71">
        <f t="shared" si="1"/>
        <v>85.259172475055294</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4190848.04</v>
      </c>
      <c r="E142" s="192">
        <v>4439280.4800000004</v>
      </c>
      <c r="F142" s="71">
        <f t="shared" si="1"/>
        <v>105.92797537941749</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4152394.98</v>
      </c>
      <c r="E146" s="192">
        <v>4152394.98</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86933272.75</v>
      </c>
      <c r="E147" s="79">
        <f t="shared" si="24"/>
        <v>120820215.66999999</v>
      </c>
      <c r="F147" s="71">
        <f t="shared" si="1"/>
        <v>138.9804062909848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24026399.690000001</v>
      </c>
      <c r="E148" s="192">
        <v>22928699.010000002</v>
      </c>
      <c r="F148" s="71">
        <f t="shared" si="1"/>
        <v>95.43127270767549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839691.12</v>
      </c>
      <c r="E150" s="79">
        <f t="shared" si="25"/>
        <v>39512996.640000001</v>
      </c>
      <c r="F150" s="71">
        <f t="shared" si="1"/>
        <v>4705.6585092861287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7708.12</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179270.12</v>
      </c>
      <c r="E152" s="192">
        <v>109677.39</v>
      </c>
      <c r="F152" s="71">
        <f t="shared" si="1"/>
        <v>61.179961278544361</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188230.82</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26510.080000000002</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654757.98</v>
      </c>
      <c r="E156" s="192">
        <v>31252144.68</v>
      </c>
      <c r="F156" s="71">
        <f t="shared" si="1"/>
        <v>4773.0834345844851</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5663.02</v>
      </c>
      <c r="E158" s="192">
        <v>7928725.5499999998</v>
      </c>
      <c r="F158" s="71" t="str">
        <f t="shared" si="1"/>
        <v>&gt;&gt;100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59784822.840000004</v>
      </c>
      <c r="E159" s="192">
        <v>58119686.350000001</v>
      </c>
      <c r="F159" s="71">
        <f t="shared" si="1"/>
        <v>97.214783935286803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144027852.27000001</v>
      </c>
      <c r="E160" s="192">
        <v>143148242.21000001</v>
      </c>
      <c r="F160" s="71">
        <f t="shared" si="1"/>
        <v>99.389277805551771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9777023.7300000004</v>
      </c>
      <c r="E161" s="192">
        <v>9569436.1500000004</v>
      </c>
      <c r="F161" s="71">
        <f t="shared" si="1"/>
        <v>97.876781465068603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26591168.140000001</v>
      </c>
      <c r="E162" s="192">
        <v>28782389.02</v>
      </c>
      <c r="F162" s="71">
        <f t="shared" si="1"/>
        <v>108.24040850128669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293280.51</v>
      </c>
      <c r="E163" s="192">
        <v>333196.62</v>
      </c>
      <c r="F163" s="71">
        <f t="shared" si="1"/>
        <v>113.61021569418301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178406965.55000001</v>
      </c>
      <c r="E164" s="192">
        <v>181574430.33000001</v>
      </c>
      <c r="F164" s="71">
        <f t="shared" si="1"/>
        <v>101.77541542183357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5175983.09</v>
      </c>
      <c r="E165" s="79">
        <f t="shared" si="26"/>
        <v>8266825.3800000027</v>
      </c>
      <c r="F165" s="71">
        <f t="shared" si="1"/>
        <v>159.71507704442681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20062458.359999999</v>
      </c>
      <c r="E166" s="192">
        <v>23089791.670000002</v>
      </c>
      <c r="F166" s="71">
        <f t="shared" si="1"/>
        <v>115.08954314410352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1548092.94</v>
      </c>
      <c r="E167" s="192">
        <v>1822921.01</v>
      </c>
      <c r="F167" s="71">
        <f t="shared" si="1"/>
        <v>117.75268544277453</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16434568.210000001</v>
      </c>
      <c r="E170" s="192">
        <v>16645887.300000001</v>
      </c>
      <c r="F170" s="71">
        <f t="shared" si="1"/>
        <v>101.28582076084858</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32641611</v>
      </c>
      <c r="E171" s="79">
        <f t="shared" si="27"/>
        <v>1450767.65</v>
      </c>
      <c r="F171" s="71">
        <f t="shared" si="1"/>
        <v>4.4445344624687788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2246224.0299999998</v>
      </c>
      <c r="E172" s="192">
        <v>1223579.51</v>
      </c>
      <c r="F172" s="71">
        <f t="shared" si="1"/>
        <v>54.472728172176133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170716.71</v>
      </c>
      <c r="E173" s="192">
        <v>227188.14</v>
      </c>
      <c r="F173" s="71">
        <f t="shared" si="1"/>
        <v>133.07902899487695</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30224670.260000002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4289282709.1899996</v>
      </c>
      <c r="E176" s="79">
        <f>E177+E251</f>
        <v>4917369654.7399998</v>
      </c>
      <c r="F176" s="71">
        <f t="shared" si="1"/>
        <v>114.6431696890553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454374942.70000005</v>
      </c>
      <c r="E177" s="79">
        <f>E178+E197+E203+E219+E247+E248</f>
        <v>553228883.65999985</v>
      </c>
      <c r="F177" s="71">
        <f t="shared" si="1"/>
        <v>121.75602826436401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187179241.42000005</v>
      </c>
      <c r="E178" s="79">
        <f>SUM(E179:E181)+E185+E186+SUM(E194:E196)</f>
        <v>214127973.46999997</v>
      </c>
      <c r="F178" s="71">
        <f t="shared" si="1"/>
        <v>114.39728671061941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83514054.180000007</v>
      </c>
      <c r="E179" s="192">
        <v>95013482.799999997</v>
      </c>
      <c r="F179" s="71">
        <f t="shared" si="1"/>
        <v>113.76945321707765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66111300.210000001</v>
      </c>
      <c r="E180" s="192">
        <v>79158891.659999996</v>
      </c>
      <c r="F180" s="71">
        <f t="shared" si="1"/>
        <v>119.73579616276615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366870.02999999997</v>
      </c>
      <c r="E181" s="79">
        <f t="shared" si="28"/>
        <v>258590.52</v>
      </c>
      <c r="F181" s="71">
        <f t="shared" si="1"/>
        <v>70.485594039938348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424.94</v>
      </c>
      <c r="E182" s="192">
        <v>633.77</v>
      </c>
      <c r="F182" s="71">
        <f t="shared" si="1"/>
        <v>149.14340848119733</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1135.72</v>
      </c>
      <c r="E183" s="192">
        <v>1060.6400000000001</v>
      </c>
      <c r="F183" s="71">
        <f t="shared" si="1"/>
        <v>93.389215651745147</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365309.37</v>
      </c>
      <c r="E184" s="192">
        <v>256896.11</v>
      </c>
      <c r="F184" s="71">
        <f t="shared" si="1"/>
        <v>70.32289097867924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3877137.24</v>
      </c>
      <c r="E185" s="192">
        <v>16084639.42</v>
      </c>
      <c r="F185" s="71">
        <f t="shared" si="1"/>
        <v>414.85865535159644</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504.77</v>
      </c>
      <c r="E186" s="79">
        <f>SUM(E187:E193)</f>
        <v>38677.68</v>
      </c>
      <c r="F186" s="71">
        <f>IF(D186&gt;0,IF(E186/D186&gt;=100,"&gt;&gt;100",E186/D186*100),"-")</f>
        <v>7662.4363571527629</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30993.05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504.77</v>
      </c>
      <c r="E191" s="192">
        <v>504.77</v>
      </c>
      <c r="F191" s="71">
        <f t="shared" si="29"/>
        <v>100</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56.15</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7123.71</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4302451.4800000004</v>
      </c>
      <c r="E194" s="192">
        <v>5453294.9000000004</v>
      </c>
      <c r="F194" s="71">
        <f t="shared" si="1"/>
        <v>126.74855080527252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1094054</v>
      </c>
      <c r="E195" s="192">
        <v>5966614.2699999996</v>
      </c>
      <c r="F195" s="71">
        <f t="shared" si="1"/>
        <v>545.36743798752161</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27912869.510000002</v>
      </c>
      <c r="E196" s="192">
        <v>12153782.220000001</v>
      </c>
      <c r="F196" s="71">
        <f t="shared" si="1"/>
        <v>43.541858767497246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22735500.59</v>
      </c>
      <c r="E197" s="79">
        <f>SUM(E198:E202)</f>
        <v>36944825.509999998</v>
      </c>
      <c r="F197" s="71">
        <f t="shared" si="1"/>
        <v>162.498403603437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425405.97</v>
      </c>
      <c r="E198" s="192">
        <v>118523.46</v>
      </c>
      <c r="F198" s="71">
        <f t="shared" si="1"/>
        <v>27.861259210819263</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17353207.210000001</v>
      </c>
      <c r="E199" s="192">
        <v>25805754.059999999</v>
      </c>
      <c r="F199" s="71">
        <f t="shared" ref="F199:F202" si="30">IF(D199&gt;0,IF(E199/D199&gt;=100,"&gt;&gt;100",E199/D199*100),"-")</f>
        <v>148.70884527402583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33721.339999999997</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4956887.41</v>
      </c>
      <c r="E202" s="192">
        <v>10986826.65</v>
      </c>
      <c r="F202" s="71">
        <f t="shared" si="30"/>
        <v>221.6476942331841</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219822818.94</v>
      </c>
      <c r="E219" s="79">
        <f t="shared" si="34"/>
        <v>247447295.01999998</v>
      </c>
      <c r="F219" s="71">
        <f t="shared" si="1"/>
        <v>112.56670086081463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179795690.34999999</v>
      </c>
      <c r="E220" s="79">
        <f t="shared" si="35"/>
        <v>142159283.63</v>
      </c>
      <c r="F220" s="71">
        <f t="shared" si="1"/>
        <v>79.067125220446087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7876400.6900000004</v>
      </c>
      <c r="E221" s="192">
        <v>7175177.21</v>
      </c>
      <c r="F221" s="71">
        <f t="shared" si="1"/>
        <v>91.097158364603203</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18303.39</v>
      </c>
      <c r="E224" s="192">
        <v>14652.19</v>
      </c>
      <c r="F224" s="71">
        <f t="shared" si="1"/>
        <v>80.051782757183247</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169613803.63999999</v>
      </c>
      <c r="E225" s="192">
        <v>134693613.71000001</v>
      </c>
      <c r="F225" s="71">
        <f t="shared" si="1"/>
        <v>79.411941020957826</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149914.39000000001</v>
      </c>
      <c r="E226" s="192">
        <v>80506.210000000006</v>
      </c>
      <c r="F226" s="71">
        <f t="shared" si="1"/>
        <v>53.701455877584536</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2130489.59</v>
      </c>
      <c r="E227" s="192">
        <v>93718.17</v>
      </c>
      <c r="F227" s="71">
        <f t="shared" si="1"/>
        <v>4.39890297703825</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6778.65</v>
      </c>
      <c r="E228" s="192">
        <v>101616.14</v>
      </c>
      <c r="F228" s="71">
        <f t="shared" si="1"/>
        <v>1499.0616125629736</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40027128.590000004</v>
      </c>
      <c r="E237" s="79">
        <f t="shared" si="36"/>
        <v>105288011.39</v>
      </c>
      <c r="F237" s="71">
        <f t="shared" si="1"/>
        <v>263.04162976183147</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40027128.590000004</v>
      </c>
      <c r="E238" s="192">
        <v>105288011.39</v>
      </c>
      <c r="F238" s="71">
        <f t="shared" si="1"/>
        <v>263.04162976183147</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22325067.859999999</v>
      </c>
      <c r="E247" s="192">
        <v>51972972.369999997</v>
      </c>
      <c r="F247" s="71">
        <f>IF(D247&gt;0,IF(E247/D247&gt;=100,"&gt;&gt;100",E247/D247*100),"-")</f>
        <v>232.80096031923102</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2312313.89</v>
      </c>
      <c r="E248" s="79">
        <f t="shared" si="37"/>
        <v>2735817.29</v>
      </c>
      <c r="F248" s="71">
        <f t="shared" si="1"/>
        <v>118.31513454256853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1049765.53</v>
      </c>
      <c r="E249" s="192">
        <v>1190840.2</v>
      </c>
      <c r="F249" s="71">
        <f t="shared" si="1"/>
        <v>113.43868377922448</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1262548.3600000001</v>
      </c>
      <c r="E250" s="192">
        <v>1544977.09</v>
      </c>
      <c r="F250" s="71">
        <f t="shared" si="1"/>
        <v>122.36973560363265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3834907766.4899998</v>
      </c>
      <c r="E251" s="79">
        <f>+E252+E255-E264+E274+E291</f>
        <v>4364140771.0799999</v>
      </c>
      <c r="F251" s="71">
        <f t="shared" si="1"/>
        <v>113.80041025274498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3627917243.8000002</v>
      </c>
      <c r="E252" s="79">
        <f>E253-E254</f>
        <v>4172527890.5599999</v>
      </c>
      <c r="F252" s="71">
        <f t="shared" si="1"/>
        <v>115.01166124146638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3857221372.1100001</v>
      </c>
      <c r="E253" s="192">
        <v>4429617000.8699999</v>
      </c>
      <c r="F253" s="71">
        <f t="shared" si="1"/>
        <v>114.83958460094512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229304128.31</v>
      </c>
      <c r="E254" s="192">
        <v>257089110.31</v>
      </c>
      <c r="F254" s="71">
        <f t="shared" si="1"/>
        <v>112.11708755737577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118177390.01999998</v>
      </c>
      <c r="E255" s="79">
        <f>E256-E260</f>
        <v>65809135.50999999</v>
      </c>
      <c r="F255" s="71">
        <f t="shared" si="1"/>
        <v>55.686739653721119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1322444935.4400001</v>
      </c>
      <c r="E256" s="79">
        <f>SUM(E257:E259)</f>
        <v>1578870671.05</v>
      </c>
      <c r="F256" s="71">
        <f t="shared" si="1"/>
        <v>119.39027695884235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327">
        <v>1187736294.47</v>
      </c>
      <c r="E257" s="327">
        <v>1442108482.6199999</v>
      </c>
      <c r="F257" s="71">
        <f t="shared" si="1"/>
        <v>121.41655427508068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327">
        <v>0</v>
      </c>
      <c r="E258" s="327">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327">
        <v>134708640.97</v>
      </c>
      <c r="E259" s="327">
        <v>136762188.43000001</v>
      </c>
      <c r="F259" s="71">
        <f t="shared" si="1"/>
        <v>101.52443632807294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1204267545.4200001</v>
      </c>
      <c r="E260" s="79">
        <f>SUM(E261:E263)</f>
        <v>1513061535.54</v>
      </c>
      <c r="F260" s="71">
        <f t="shared" si="1"/>
        <v>125.64164344496263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327">
        <v>0</v>
      </c>
      <c r="E261" s="327">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327">
        <v>1204267545.4200001</v>
      </c>
      <c r="E262" s="327">
        <v>1513061535.54</v>
      </c>
      <c r="F262" s="71">
        <f t="shared" si="1"/>
        <v>125.64164344496263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327">
        <v>0</v>
      </c>
      <c r="E263" s="327">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57.32</v>
      </c>
      <c r="E264" s="79">
        <f>SUM(E265:E273)</f>
        <v>38174.120000000003</v>
      </c>
      <c r="F264" s="71" t="str">
        <f t="shared" si="1"/>
        <v>&gt;&gt;100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0.04</v>
      </c>
      <c r="E265" s="192">
        <v>0.08</v>
      </c>
      <c r="F265" s="71">
        <f t="shared" ref="F265:F273" si="38">IF(D265&gt;0,IF(E265/D265&gt;=100,"&gt;&gt;100",E265/D265*100),"-")</f>
        <v>200</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57.28</v>
      </c>
      <c r="E266" s="192">
        <v>57.28</v>
      </c>
      <c r="F266" s="71">
        <f t="shared" si="38"/>
        <v>100</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30993.05</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7123.71</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83994807.120000005</v>
      </c>
      <c r="E274" s="79">
        <f>SUM(E275:E277)+SUM(E286:E290)</f>
        <v>117932850.32999998</v>
      </c>
      <c r="F274" s="71">
        <f t="shared" si="1"/>
        <v>140.40493022564365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8808362.7699999996</v>
      </c>
      <c r="E275" s="192">
        <v>8001936.2400000002</v>
      </c>
      <c r="F275" s="71">
        <f t="shared" ref="F275:F290" si="39">IF(D275&gt;0,IF(E275/D275&gt;=100,"&gt;&gt;100",E275/D275*100),"-")</f>
        <v>90.844762516519296</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4276.57</v>
      </c>
      <c r="E276" s="192">
        <v>0</v>
      </c>
      <c r="F276" s="71">
        <f t="shared" si="39"/>
        <v>0</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1133261.45</v>
      </c>
      <c r="E277" s="79">
        <f>SUM(E278:E285)</f>
        <v>38959857.339999996</v>
      </c>
      <c r="F277" s="71">
        <f t="shared" si="39"/>
        <v>3437.8525220283459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7708.12</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79797.3</v>
      </c>
      <c r="E279" s="192">
        <v>109677.39</v>
      </c>
      <c r="F279" s="71">
        <f t="shared" si="39"/>
        <v>137.44498874022054</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46453.93</v>
      </c>
      <c r="E280" s="192">
        <v>331083.5</v>
      </c>
      <c r="F280" s="71">
        <f t="shared" si="39"/>
        <v>712.71364984620243</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4634</v>
      </c>
      <c r="E281" s="192">
        <v>26510.080000000002</v>
      </c>
      <c r="F281" s="71">
        <f t="shared" si="39"/>
        <v>572.07768666378945</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48082.61</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999970.84</v>
      </c>
      <c r="E283" s="192">
        <v>30505445.5</v>
      </c>
      <c r="F283" s="71">
        <f t="shared" si="39"/>
        <v>3050.6335064730488</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2405.38</v>
      </c>
      <c r="E285" s="192">
        <v>7931350.1399999997</v>
      </c>
      <c r="F285" s="71" t="str">
        <f t="shared" si="39"/>
        <v>&gt;&gt;100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4314858.68</v>
      </c>
      <c r="E286" s="192">
        <v>2841409.48</v>
      </c>
      <c r="F286" s="71">
        <f t="shared" si="39"/>
        <v>65.851739088706381</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46679541.509999998</v>
      </c>
      <c r="E287" s="192">
        <v>41935845.609999999</v>
      </c>
      <c r="F287" s="71">
        <f t="shared" si="39"/>
        <v>89.837741017692366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5735281.3700000001</v>
      </c>
      <c r="E288" s="192">
        <v>6274426.04</v>
      </c>
      <c r="F288" s="71">
        <f t="shared" si="39"/>
        <v>109.40049206339113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17275614.649999999</v>
      </c>
      <c r="E289" s="192">
        <v>19832365.789999999</v>
      </c>
      <c r="F289" s="71">
        <f t="shared" si="39"/>
        <v>114.79976945422317</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43610.12</v>
      </c>
      <c r="E290" s="192">
        <v>87009.83</v>
      </c>
      <c r="F290" s="71">
        <f t="shared" si="39"/>
        <v>199.51752024530086</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4818382.87</v>
      </c>
      <c r="E291" s="79">
        <f>SUM(E292:E295)</f>
        <v>7909068.7999999998</v>
      </c>
      <c r="F291" s="71">
        <f t="shared" si="1"/>
        <v>164.14363518605154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3287679.84</v>
      </c>
      <c r="E292" s="192">
        <v>6088387.8099999996</v>
      </c>
      <c r="F292" s="71">
        <f t="shared" si="1"/>
        <v>185.18797773204096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1530703.03</v>
      </c>
      <c r="E293" s="192">
        <v>1820680.99</v>
      </c>
      <c r="F293" s="71">
        <f t="shared" ref="F293:F295" si="40">IF(D293&gt;0,IF(E293/D293&gt;=100,"&gt;&gt;100",E293/D293*100),"-")</f>
        <v>118.94410308967637</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1445001064.6800001</v>
      </c>
      <c r="E297" s="79">
        <f t="shared" si="42"/>
        <v>1433514493.8800001</v>
      </c>
      <c r="F297" s="71">
        <f t="shared" si="1"/>
        <v>99.20508219123397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1445001064.6800001</v>
      </c>
      <c r="E298" s="193">
        <v>1433514493.8800001</v>
      </c>
      <c r="F298" s="75">
        <f t="shared" si="1"/>
        <v>99.20508219123397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1275479.18</v>
      </c>
      <c r="E300" s="192">
        <v>1151479.18</v>
      </c>
      <c r="F300" s="71">
        <f t="shared" ref="F300:F365" si="43">IF(D300&gt;0,IF(E300/D300&gt;=100,"&gt;&gt;100",E300/D300*100),"-")</f>
        <v>90.278163536938322</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136695.13</v>
      </c>
      <c r="E301" s="192">
        <v>18606893.25</v>
      </c>
      <c r="F301" s="71" t="str">
        <f t="shared" si="43"/>
        <v>&gt;&gt;100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242933739.06999999</v>
      </c>
      <c r="E302" s="192">
        <v>251676118.56999999</v>
      </c>
      <c r="F302" s="71">
        <f t="shared" si="43"/>
        <v>103.59866831732292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22406499.23</v>
      </c>
      <c r="E303" s="192">
        <v>50718527.43</v>
      </c>
      <c r="F303" s="71">
        <f t="shared" si="43"/>
        <v>226.3563214823541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83731.179999999993</v>
      </c>
      <c r="E304" s="192">
        <v>150959.66</v>
      </c>
      <c r="F304" s="71">
        <f t="shared" si="43"/>
        <v>180.29085461353824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17382462.190000001</v>
      </c>
      <c r="E305" s="192">
        <v>20645476.940000001</v>
      </c>
      <c r="F305" s="71">
        <f t="shared" si="43"/>
        <v>118.77187888765948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4228089.1100000003</v>
      </c>
      <c r="E306" s="192">
        <v>4267235.74</v>
      </c>
      <c r="F306" s="71">
        <f t="shared" si="43"/>
        <v>100.92587050512756</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4151329.15</v>
      </c>
      <c r="E308" s="192">
        <v>5822732.9299999997</v>
      </c>
      <c r="F308" s="71">
        <f t="shared" si="43"/>
        <v>140.26189491623424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1429340.41</v>
      </c>
      <c r="E309" s="192">
        <v>1199896.21</v>
      </c>
      <c r="F309" s="71">
        <f t="shared" si="43"/>
        <v>83.947546826861213</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2639.38</v>
      </c>
      <c r="E310" s="192">
        <v>4735.83</v>
      </c>
      <c r="F310" s="71">
        <f t="shared" si="43"/>
        <v>179.4296387788041</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1152082.8500000001</v>
      </c>
      <c r="E311" s="192">
        <v>980218.46</v>
      </c>
      <c r="F311" s="71">
        <f t="shared" si="43"/>
        <v>85.08228900378127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3584.29</v>
      </c>
      <c r="E312" s="192">
        <v>3455.58</v>
      </c>
      <c r="F312" s="71">
        <f t="shared" si="43"/>
        <v>96.409051722935374</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2369.1</v>
      </c>
      <c r="E332" s="192">
        <v>2569.1</v>
      </c>
      <c r="F332" s="71">
        <f t="shared" si="43"/>
        <v>108.4420243974505</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15057071.17</v>
      </c>
      <c r="E336" s="192">
        <v>12981332.939999999</v>
      </c>
      <c r="F336" s="71">
        <f t="shared" si="43"/>
        <v>86.214196595313027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172122170.25</v>
      </c>
      <c r="E337" s="192">
        <v>201146640.53</v>
      </c>
      <c r="F337" s="71">
        <f t="shared" si="43"/>
        <v>116.86271456944984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2783335.7</v>
      </c>
      <c r="E338" s="192">
        <v>2243575.42</v>
      </c>
      <c r="F338" s="71">
        <f t="shared" si="43"/>
        <v>80.607431579309662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19952164.890000001</v>
      </c>
      <c r="E339" s="192">
        <v>34701250.090000004</v>
      </c>
      <c r="F339" s="71">
        <f t="shared" si="43"/>
        <v>173.92222989993545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88053.65</v>
      </c>
      <c r="E342" s="192">
        <v>71399.17</v>
      </c>
      <c r="F342" s="71">
        <f t="shared" si="43"/>
        <v>81.085985646250904</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219734765.28999999</v>
      </c>
      <c r="E343" s="192">
        <v>247375895.84999999</v>
      </c>
      <c r="F343" s="71">
        <f t="shared" si="43"/>
        <v>112.57931603290902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999230.22</v>
      </c>
      <c r="E344" s="192">
        <v>775526.43</v>
      </c>
      <c r="F344" s="71">
        <f t="shared" si="43"/>
        <v>77.612387463621758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265348.96000000002</v>
      </c>
      <c r="E351" s="192">
        <v>435868.38</v>
      </c>
      <c r="F351" s="71">
        <f t="shared" si="43"/>
        <v>164.26232836940457</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18469.400000000001</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19571.169999999998</v>
      </c>
      <c r="E354" s="192">
        <v>74736.37</v>
      </c>
      <c r="F354" s="71">
        <f t="shared" si="43"/>
        <v>381.8697093735326</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81943.22</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17929713.77</v>
      </c>
      <c r="E365" s="192">
        <v>35078259.520000003</v>
      </c>
      <c r="F365" s="71">
        <f t="shared" si="43"/>
        <v>195.64316513904953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63624.68</v>
      </c>
      <c r="E366" s="192">
        <v>64602.37</v>
      </c>
      <c r="F366" s="71">
        <f t="shared" ref="F366:F397" si="44">IF(D366&gt;0,IF(E366/D366&gt;=100,"&gt;&gt;100",E366/D366*100),"-")</f>
        <v>101.53665212933095</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3794169.64</v>
      </c>
      <c r="E367" s="192">
        <v>4375815.8899999997</v>
      </c>
      <c r="F367" s="71">
        <f t="shared" si="44"/>
        <v>115.330001164629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139722.23000000001</v>
      </c>
      <c r="E368" s="192">
        <v>948573.78</v>
      </c>
      <c r="F368" s="71">
        <f t="shared" si="44"/>
        <v>678.89968546880471</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1448.32</v>
      </c>
      <c r="E370" s="192">
        <v>1366539.93</v>
      </c>
      <c r="F370" s="71" t="str">
        <f t="shared" si="44"/>
        <v>&gt;&gt;100</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6891596.9199999999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38791.74</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1767897.93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396389.22</v>
      </c>
      <c r="E380" s="192">
        <v>1440894.29</v>
      </c>
      <c r="F380" s="71">
        <f t="shared" si="44"/>
        <v>363.50491317599409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151758.07999999999</v>
      </c>
      <c r="E381" s="192">
        <v>949036.95</v>
      </c>
      <c r="F381" s="71">
        <f>IF(D381&gt;0,IF(E381/D381&gt;=100,"&gt;&gt;100",E381/D381*100),"-")</f>
        <v>625.3617270329197</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33965.19</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804837.76</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143772.26</v>
      </c>
      <c r="E384" s="192">
        <v>838453.4</v>
      </c>
      <c r="F384" s="71">
        <f t="shared" si="44"/>
        <v>583.18162349259865</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139527.99</v>
      </c>
      <c r="E385" s="192">
        <v>1098583.54</v>
      </c>
      <c r="F385" s="71">
        <f t="shared" si="44"/>
        <v>787.35710304434269</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82713.2</v>
      </c>
      <c r="E386" s="192">
        <v>98881.23</v>
      </c>
      <c r="F386" s="71">
        <f t="shared" si="44"/>
        <v>119.5470976821112</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137379173.78</v>
      </c>
      <c r="E387" s="192">
        <v>125658304.44</v>
      </c>
      <c r="F387" s="71">
        <f t="shared" si="44"/>
        <v>91.468234218113807</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65611.199999999997</v>
      </c>
      <c r="E388" s="192">
        <v>694083.15</v>
      </c>
      <c r="F388" s="71">
        <f t="shared" si="44"/>
        <v>1057.8729698588047</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408906545.49000001</v>
      </c>
      <c r="E389" s="192">
        <v>383468526.76999998</v>
      </c>
      <c r="F389" s="71">
        <f t="shared" si="44"/>
        <v>93.779014055762502</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172455141.30000001</v>
      </c>
      <c r="E391" s="288">
        <v>192716034.91</v>
      </c>
      <c r="F391" s="263">
        <f t="shared" si="44"/>
        <v>111.74850077374873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572650789.84000003</v>
      </c>
      <c r="E392" s="288">
        <v>460600000.45999998</v>
      </c>
      <c r="F392" s="263">
        <f t="shared" si="44"/>
        <v>80.432963445085392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2892617.16</v>
      </c>
      <c r="E393" s="288">
        <v>35237774.329999998</v>
      </c>
      <c r="F393" s="263">
        <f t="shared" si="44"/>
        <v>1218.1969607758256</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7259254.6299999999</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13171.74</v>
      </c>
      <c r="E395" s="288">
        <v>36812.74</v>
      </c>
      <c r="F395" s="263">
        <f t="shared" si="44"/>
        <v>279.48274108052539</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3872.25</v>
      </c>
      <c r="E396" s="288">
        <v>73133203.519999996</v>
      </c>
      <c r="F396" s="263" t="str">
        <f t="shared" si="44"/>
        <v>&gt;&gt;100</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150634141.91999999</v>
      </c>
      <c r="E397" s="284">
        <v>154710498.93000001</v>
      </c>
      <c r="F397" s="289">
        <f t="shared" si="44"/>
        <v>102.70613086651028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6" priority="13" operator="lessThan">
      <formula>0</formula>
    </cfRule>
  </conditionalFormatting>
  <conditionalFormatting sqref="D176:E250">
    <cfRule type="cellIs" dxfId="25" priority="9" operator="lessThan">
      <formula>0</formula>
    </cfRule>
  </conditionalFormatting>
  <conditionalFormatting sqref="D254:E254">
    <cfRule type="cellIs" dxfId="24" priority="14" operator="lessThan">
      <formula>0</formula>
    </cfRule>
  </conditionalFormatting>
  <conditionalFormatting sqref="D256:E256 D260:E260 D264:E298">
    <cfRule type="cellIs" dxfId="23" priority="6" operator="lessThan">
      <formula>0</formula>
    </cfRule>
  </conditionalFormatting>
  <conditionalFormatting sqref="D300:E396">
    <cfRule type="cellIs" dxfId="22" priority="4" operator="lessThan">
      <formula>0</formula>
    </cfRule>
  </conditionalFormatting>
  <conditionalFormatting sqref="D397:E397">
    <cfRule type="cellIs" dxfId="21" priority="5" operator="lessThan">
      <formula>-0.001</formula>
    </cfRule>
  </conditionalFormatting>
  <conditionalFormatting sqref="D257:E257">
    <cfRule type="cellIs" dxfId="20" priority="3" operator="lessThan">
      <formula>0</formula>
    </cfRule>
  </conditionalFormatting>
  <conditionalFormatting sqref="D258:E259">
    <cfRule type="cellIs" dxfId="19" priority="2" operator="lessThan">
      <formula>0</formula>
    </cfRule>
  </conditionalFormatting>
  <conditionalFormatting sqref="D261:E263">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S54" sqref="S5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184326105.42000002</v>
      </c>
      <c r="E5" s="58">
        <f t="shared" si="0"/>
        <v>200011138.82999998</v>
      </c>
      <c r="F5" s="59">
        <f t="shared" ref="F5:F141" si="1">IF(D5&gt;0,IF(E5/D5&gt;=100,"&gt;&gt;100",E5/D5*100),"-")</f>
        <v>108.50939337879488</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174405213.48000002</v>
      </c>
      <c r="E6" s="60">
        <f t="shared" si="2"/>
        <v>187191221.68000001</v>
      </c>
      <c r="F6" s="45">
        <f t="shared" si="1"/>
        <v>107.33120756247705</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173388609.24000001</v>
      </c>
      <c r="E7" s="194">
        <v>186649871.88</v>
      </c>
      <c r="F7" s="45">
        <f t="shared" si="1"/>
        <v>107.64828941077904</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1016604.24</v>
      </c>
      <c r="E9" s="194">
        <v>541349.80000000005</v>
      </c>
      <c r="F9" s="45">
        <f t="shared" si="1"/>
        <v>53.250791084640767</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3010124.32</v>
      </c>
      <c r="E13" s="60">
        <f t="shared" si="4"/>
        <v>3196202.95</v>
      </c>
      <c r="F13" s="45">
        <f t="shared" si="1"/>
        <v>106.18175896469286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3010124.32</v>
      </c>
      <c r="E14" s="194">
        <v>3196202.95</v>
      </c>
      <c r="F14" s="45">
        <f t="shared" si="1"/>
        <v>106.18175896469286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2364822.29</v>
      </c>
      <c r="E19" s="194">
        <v>3757922.32</v>
      </c>
      <c r="F19" s="45">
        <f t="shared" si="1"/>
        <v>158.90929038900424</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4545945.33</v>
      </c>
      <c r="E20" s="194">
        <v>5865791.8799999999</v>
      </c>
      <c r="F20" s="45">
        <f t="shared" si="1"/>
        <v>129.03348927867552</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20722644.289999999</v>
      </c>
      <c r="E28" s="60">
        <f t="shared" si="6"/>
        <v>26801083.93</v>
      </c>
      <c r="F28" s="45">
        <f t="shared" si="1"/>
        <v>129.33235524837551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19943025.5</v>
      </c>
      <c r="E30" s="194">
        <v>25472405.129999999</v>
      </c>
      <c r="F30" s="45">
        <f t="shared" si="1"/>
        <v>127.72588156195258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431.52</v>
      </c>
      <c r="E31" s="194">
        <v>2481.4499999999998</v>
      </c>
      <c r="F31" s="45">
        <f t="shared" si="1"/>
        <v>575.04866518353731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779187.27</v>
      </c>
      <c r="E34" s="194">
        <v>1326197.3500000001</v>
      </c>
      <c r="F34" s="45">
        <f t="shared" si="1"/>
        <v>170.20264589281601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253247307.05000001</v>
      </c>
      <c r="E35" s="60">
        <f t="shared" si="7"/>
        <v>299002026.36000001</v>
      </c>
      <c r="F35" s="45">
        <f t="shared" si="1"/>
        <v>118.06720862819142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7229013.3799999999</v>
      </c>
      <c r="E39" s="60">
        <f t="shared" si="9"/>
        <v>9546958.0699999984</v>
      </c>
      <c r="F39" s="45">
        <f t="shared" si="1"/>
        <v>132.06446811141467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2537166.04</v>
      </c>
      <c r="E40" s="194">
        <v>4135688.9</v>
      </c>
      <c r="F40" s="45">
        <f t="shared" si="1"/>
        <v>163.0042667605625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4465286.88</v>
      </c>
      <c r="E41" s="194">
        <v>5127767.47</v>
      </c>
      <c r="F41" s="45">
        <f t="shared" si="1"/>
        <v>114.836238024644</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226560.46</v>
      </c>
      <c r="E42" s="194">
        <v>283501.7</v>
      </c>
      <c r="F42" s="45">
        <f t="shared" si="1"/>
        <v>125.13291154158146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819739.23</v>
      </c>
      <c r="E43" s="60">
        <f t="shared" si="10"/>
        <v>1507994.55</v>
      </c>
      <c r="F43" s="45">
        <f t="shared" si="1"/>
        <v>183.96027600143037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819739.23</v>
      </c>
      <c r="E49" s="194">
        <v>1507994.55</v>
      </c>
      <c r="F49" s="45">
        <f t="shared" si="1"/>
        <v>183.96027600143037</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209517018.87</v>
      </c>
      <c r="E54" s="60">
        <f t="shared" si="12"/>
        <v>248709883.56</v>
      </c>
      <c r="F54" s="45">
        <f t="shared" si="1"/>
        <v>118.70629168999305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209439332.87</v>
      </c>
      <c r="E55" s="194">
        <v>248628488.56</v>
      </c>
      <c r="F55" s="45">
        <f t="shared" si="1"/>
        <v>118.71145937727221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77686</v>
      </c>
      <c r="E59" s="194">
        <v>81395</v>
      </c>
      <c r="F59" s="45">
        <f t="shared" si="1"/>
        <v>104.77434801637359</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8667502.6199999992</v>
      </c>
      <c r="E61" s="60">
        <f t="shared" si="13"/>
        <v>12467466.050000001</v>
      </c>
      <c r="F61" s="45">
        <f t="shared" si="1"/>
        <v>143.84150310184737</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8662797.1799999997</v>
      </c>
      <c r="E64" s="194">
        <v>12467466.050000001</v>
      </c>
      <c r="F64" s="45">
        <f t="shared" si="1"/>
        <v>143.91963462776121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4705.4399999999996</v>
      </c>
      <c r="E65" s="194">
        <v>0</v>
      </c>
      <c r="F65" s="45">
        <f t="shared" si="1"/>
        <v>0</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2313630.69</v>
      </c>
      <c r="E66" s="60">
        <f t="shared" si="14"/>
        <v>711969.51</v>
      </c>
      <c r="F66" s="45">
        <f t="shared" si="1"/>
        <v>30.772824421688494</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2313630.69</v>
      </c>
      <c r="E69" s="194">
        <v>711969.51</v>
      </c>
      <c r="F69" s="45">
        <f t="shared" si="1"/>
        <v>30.772824421688494</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24700402.260000002</v>
      </c>
      <c r="E74" s="194">
        <v>26057754.620000001</v>
      </c>
      <c r="F74" s="45">
        <f t="shared" si="1"/>
        <v>105.49526418927235</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312349801.00999999</v>
      </c>
      <c r="E75" s="60">
        <f t="shared" si="15"/>
        <v>81529043.729999989</v>
      </c>
      <c r="F75" s="45">
        <f t="shared" si="1"/>
        <v>26.101839497374868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49804535.270000003</v>
      </c>
      <c r="E76" s="194">
        <v>59447693.939999998</v>
      </c>
      <c r="F76" s="45">
        <f t="shared" si="1"/>
        <v>119.36200913776742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252807793.44</v>
      </c>
      <c r="E77" s="194">
        <v>5450314.9699999997</v>
      </c>
      <c r="F77" s="45">
        <f t="shared" si="1"/>
        <v>2.1559125594336348</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43750</v>
      </c>
      <c r="E79" s="194">
        <v>751019.1</v>
      </c>
      <c r="F79" s="45">
        <f t="shared" si="1"/>
        <v>1716.6150857142857</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639329.85</v>
      </c>
      <c r="E80" s="194">
        <v>1029389.05</v>
      </c>
      <c r="F80" s="45">
        <f t="shared" si="1"/>
        <v>161.01063480768184</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9054392.4499999993</v>
      </c>
      <c r="E81" s="194">
        <v>14850626.67</v>
      </c>
      <c r="F81" s="45">
        <f t="shared" si="1"/>
        <v>164.01571670333334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285310973.36000001</v>
      </c>
      <c r="E82" s="60">
        <f t="shared" si="16"/>
        <v>355182938.97000003</v>
      </c>
      <c r="F82" s="45">
        <f t="shared" si="1"/>
        <v>124.48975753969226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24388492.41</v>
      </c>
      <c r="E84" s="194">
        <v>31198539.449999999</v>
      </c>
      <c r="F84" s="45">
        <f t="shared" si="1"/>
        <v>127.92319806208144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24248198.620000001</v>
      </c>
      <c r="E86" s="194">
        <v>22794703.469999999</v>
      </c>
      <c r="F86" s="45">
        <f t="shared" si="1"/>
        <v>94.005760292638172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236674282.33000001</v>
      </c>
      <c r="E88" s="194">
        <v>301189696.05000001</v>
      </c>
      <c r="F88" s="45">
        <f t="shared" si="1"/>
        <v>127.25915679762991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269373048.83999997</v>
      </c>
      <c r="E89" s="60">
        <f t="shared" si="17"/>
        <v>294519727.29000002</v>
      </c>
      <c r="F89" s="45">
        <f t="shared" si="1"/>
        <v>109.3352614741115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148354355.94999999</v>
      </c>
      <c r="E94" s="60">
        <f t="shared" si="19"/>
        <v>166147753.18000001</v>
      </c>
      <c r="F94" s="45">
        <f t="shared" si="1"/>
        <v>111.99384886008804</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99780790.810000002</v>
      </c>
      <c r="E95" s="194">
        <v>113248481.25</v>
      </c>
      <c r="F95" s="45">
        <f t="shared" si="1"/>
        <v>113.49727771314704</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37921607.579999998</v>
      </c>
      <c r="E96" s="194">
        <v>39829212.159999996</v>
      </c>
      <c r="F96" s="45">
        <f t="shared" si="1"/>
        <v>105.03038953708827</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10651957.560000001</v>
      </c>
      <c r="E97" s="194">
        <v>13070059.77</v>
      </c>
      <c r="F97" s="45">
        <f t="shared" si="1"/>
        <v>122.70101243249789</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85478108.560000002</v>
      </c>
      <c r="E99" s="60">
        <f t="shared" si="20"/>
        <v>88760413.319999993</v>
      </c>
      <c r="F99" s="45">
        <f t="shared" si="1"/>
        <v>103.83993611381332</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85444401.439999998</v>
      </c>
      <c r="E101" s="194">
        <v>88722702.319999993</v>
      </c>
      <c r="F101" s="45">
        <f t="shared" si="1"/>
        <v>103.83676498957284</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33707.120000000003</v>
      </c>
      <c r="E102" s="194">
        <v>37711</v>
      </c>
      <c r="F102" s="45">
        <f t="shared" si="1"/>
        <v>111.87843992604529</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27550988.32</v>
      </c>
      <c r="E104" s="194">
        <v>31941791.989999998</v>
      </c>
      <c r="F104" s="45">
        <f t="shared" si="1"/>
        <v>115.93700966005854</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7989596.0099999998</v>
      </c>
      <c r="E106" s="194">
        <v>7669768.7999999998</v>
      </c>
      <c r="F106" s="45">
        <f t="shared" si="1"/>
        <v>95.996953918574917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213271061.54999998</v>
      </c>
      <c r="E107" s="60">
        <f t="shared" si="21"/>
        <v>272701723.64999998</v>
      </c>
      <c r="F107" s="45">
        <f t="shared" si="1"/>
        <v>127.86625699148915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82617100.75</v>
      </c>
      <c r="E108" s="194">
        <v>103176239.81</v>
      </c>
      <c r="F108" s="45">
        <f t="shared" si="1"/>
        <v>124.88484693043407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127716434.78</v>
      </c>
      <c r="E109" s="194">
        <v>164925394.66</v>
      </c>
      <c r="F109" s="45">
        <f t="shared" si="1"/>
        <v>129.13404210201676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1437969.6</v>
      </c>
      <c r="E111" s="194">
        <v>1875957.92</v>
      </c>
      <c r="F111" s="45">
        <f t="shared" si="1"/>
        <v>130.45880246703405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1499556.42</v>
      </c>
      <c r="E113" s="194">
        <v>2724131.26</v>
      </c>
      <c r="F113" s="45">
        <f t="shared" si="1"/>
        <v>181.66247189285482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779663423.90999997</v>
      </c>
      <c r="E114" s="60">
        <f t="shared" si="22"/>
        <v>917518918.41000009</v>
      </c>
      <c r="F114" s="45">
        <f t="shared" si="1"/>
        <v>117.681411013057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546124549.63</v>
      </c>
      <c r="E115" s="60">
        <f t="shared" si="23"/>
        <v>649798526.25</v>
      </c>
      <c r="F115" s="45">
        <f t="shared" si="1"/>
        <v>118.98357740743192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241570515.69999999</v>
      </c>
      <c r="E116" s="194">
        <v>289479251.55000001</v>
      </c>
      <c r="F116" s="45">
        <f t="shared" si="1"/>
        <v>119.83219504713753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304554033.93000001</v>
      </c>
      <c r="E117" s="194">
        <v>360319274.69999999</v>
      </c>
      <c r="F117" s="45">
        <f t="shared" si="1"/>
        <v>118.31045875518342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166393876.88</v>
      </c>
      <c r="E118" s="60">
        <f t="shared" si="24"/>
        <v>189181624.46000001</v>
      </c>
      <c r="F118" s="45">
        <f t="shared" si="1"/>
        <v>113.69506378917661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166393876.88</v>
      </c>
      <c r="E120" s="194">
        <v>189181624.46000001</v>
      </c>
      <c r="F120" s="45">
        <f t="shared" si="1"/>
        <v>113.69506378917661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3483368.27</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2806287.94</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2806287.94</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1060567.31</v>
      </c>
      <c r="E125" s="194">
        <v>1210123.95</v>
      </c>
      <c r="F125" s="45">
        <f t="shared" si="1"/>
        <v>114.10156984755639</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33694944.049999997</v>
      </c>
      <c r="E126" s="194">
        <v>36226951.960000001</v>
      </c>
      <c r="F126" s="45">
        <f t="shared" si="1"/>
        <v>107.51450397496656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131491</v>
      </c>
      <c r="E127" s="194">
        <v>147505.62</v>
      </c>
      <c r="F127" s="45">
        <f t="shared" si="1"/>
        <v>112.17925181191109</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32257995.039999999</v>
      </c>
      <c r="E128" s="194">
        <v>34664529.960000001</v>
      </c>
      <c r="F128" s="45">
        <f t="shared" si="1"/>
        <v>107.46027431964042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128874990.56</v>
      </c>
      <c r="E129" s="60">
        <f t="shared" si="26"/>
        <v>157263072.44</v>
      </c>
      <c r="F129" s="45">
        <f t="shared" si="1"/>
        <v>122.02761121971406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8111162.8099999996</v>
      </c>
      <c r="E130" s="60">
        <f t="shared" si="27"/>
        <v>17771014.359999999</v>
      </c>
      <c r="F130" s="45">
        <f t="shared" si="1"/>
        <v>219.09330112435507</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8111162.8099999996</v>
      </c>
      <c r="E132" s="194">
        <v>17771014.359999999</v>
      </c>
      <c r="F132" s="45">
        <f t="shared" si="1"/>
        <v>219.09330112435507</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67595766.409999996</v>
      </c>
      <c r="E133" s="194">
        <v>82831706.719999999</v>
      </c>
      <c r="F133" s="45">
        <f t="shared" si="1"/>
        <v>122.53978484035063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23803796.149999999</v>
      </c>
      <c r="E135" s="194">
        <v>20196572.52</v>
      </c>
      <c r="F135" s="45">
        <f t="shared" si="1"/>
        <v>84.84601528567535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6810720.3300000001</v>
      </c>
      <c r="E138" s="194">
        <v>8448348.2899999991</v>
      </c>
      <c r="F138" s="45">
        <f t="shared" si="1"/>
        <v>124.04485694099847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22553544.859999999</v>
      </c>
      <c r="E140" s="194">
        <v>28015430.550000001</v>
      </c>
      <c r="F140" s="45">
        <f t="shared" si="1"/>
        <v>124.21741559433066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2447139355.9899998</v>
      </c>
      <c r="E141" s="81">
        <f t="shared" si="28"/>
        <v>2604529673.6100001</v>
      </c>
      <c r="F141" s="61">
        <f t="shared" si="1"/>
        <v>106.43160420082931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34" sqref="E3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315918730.53999996</v>
      </c>
      <c r="E5" s="82">
        <f t="shared" si="0"/>
        <v>75954613.100000009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281770432.34999996</v>
      </c>
      <c r="E6" s="83">
        <f t="shared" si="1"/>
        <v>53792185.230000004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281770080.77999997</v>
      </c>
      <c r="E7" s="83">
        <f t="shared" si="2"/>
        <v>48299977.170000002</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681830.71</v>
      </c>
      <c r="E8" s="195">
        <v>8870984.5700000003</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281016185.44</v>
      </c>
      <c r="E9" s="195">
        <v>39034847.880000003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12456.13</v>
      </c>
      <c r="E11" s="283">
        <v>16610.830000000002</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56467.88</v>
      </c>
      <c r="E12" s="195">
        <v>56467.88</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3140.62</v>
      </c>
      <c r="E13" s="195">
        <v>321066.01</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351.57</v>
      </c>
      <c r="E14" s="60">
        <f>SUM(E15:E21)</f>
        <v>5492208.0599999996</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351.57</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5491779</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429.06</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34148298.190000005</v>
      </c>
      <c r="E22" s="83">
        <f t="shared" si="3"/>
        <v>22162427.870000001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34148289.200000003</v>
      </c>
      <c r="E23" s="83">
        <f t="shared" si="4"/>
        <v>21841672.880000003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5163839.8499999996</v>
      </c>
      <c r="E24" s="195">
        <v>14568407.880000001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28810251.760000002</v>
      </c>
      <c r="E25" s="195">
        <v>7232654.3099999996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22229.1</v>
      </c>
      <c r="E27" s="283">
        <v>9240.02</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151968.49</v>
      </c>
      <c r="E28" s="195">
        <v>1037.25</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30333.42</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8.99</v>
      </c>
      <c r="E30" s="83">
        <f>SUM(E31:E37)</f>
        <v>320754.99000000005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7184.78</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8.99</v>
      </c>
      <c r="E36" s="283">
        <v>313570.21000000002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32579.629999999997</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9757.26</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9757.26</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22822.37</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22375.919999999998</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446.45</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Normal="100" workbookViewId="0">
      <selection activeCell="Q45" sqref="Q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452382773.30000001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3001279590.6800008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293841700.75999999</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2282995359.4700003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1123458555.28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553143534.12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11152263.119999999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250593236.19</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202925.47</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81389416.659999996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129952982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133102446.63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300015532.23000002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68092659.799999997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503734.58</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67588925.219999999</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56334338.420000002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2903169297.6099992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298360771.27999997</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2243042440.0299997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1110425188.79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537826570.16999996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11269043.09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238409166.99000001</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418331.09</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80370338.170000002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124895469.13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139428332.59999999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289350925.62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7466796.3699999992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5313270.8899999997</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2153525.48</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64948364.310000002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550493066.37000179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16222980.930000003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88939.16</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65894.69</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7353.96</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15690.51</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12188575.450000003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60026.130000000005</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32681.25</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27344.880000000001</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11174256.73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6428263.0700000003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3998099.3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192720.86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555173.5</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60304.229999999996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53125.39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3298.78</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4.46</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3875.6</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586488.65</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404555.34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177394.07</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4539.24</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1457.8899999999999</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1123.17</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25</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26.33</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283.39</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306041.82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247346.54</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52447.73</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6247.55</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2240294.5900000003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1651784.11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428132.29</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31428.13</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128950.06</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40066.11</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32791.56</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7274.55</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1665105.62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534270085.44000006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47515589.539999999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163675499.05000001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31048090.579999998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247407078.91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44623827.359999999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24512</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Provjera</v>
      </c>
      <c r="C234" s="91" t="s">
        <v>3545</v>
      </c>
      <c r="D234" s="95"/>
      <c r="E234" s="51">
        <f>MAX(G234:K234)</f>
        <v>0</v>
      </c>
      <c r="F234" s="51">
        <f>MAX(L234:O234)</f>
        <v>1</v>
      </c>
      <c r="G234" s="51"/>
      <c r="H234" s="51"/>
      <c r="I234" s="51"/>
      <c r="J234" s="51"/>
      <c r="K234" s="51"/>
      <c r="L234" s="51">
        <f>IF(AND('PR-RAS'!D95&gt;0,'PR-RAS'!D713=0,'PR-RAS'!D714=0),1,0)</f>
        <v>1</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Provjera</v>
      </c>
      <c r="C278" s="91" t="s">
        <v>3589</v>
      </c>
      <c r="D278" s="95"/>
      <c r="E278" s="51">
        <f t="shared" si="17"/>
        <v>0</v>
      </c>
      <c r="F278" s="51">
        <f t="shared" si="18"/>
        <v>1</v>
      </c>
      <c r="G278" s="51"/>
      <c r="H278" s="51"/>
      <c r="I278" s="51"/>
      <c r="J278" s="51"/>
      <c r="K278" s="51"/>
      <c r="L278" s="51">
        <f>IF(AND('PR-RAS'!D599&gt;0,'PR-RAS'!D969=0),1,0)</f>
        <v>0</v>
      </c>
      <c r="M278" s="51">
        <f>IF(AND('PR-RAS'!E599&gt;0,'PR-RAS'!E969=0),1,0)</f>
        <v>1</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Provjera</v>
      </c>
      <c r="C289" s="91" t="s">
        <v>3600</v>
      </c>
      <c r="D289" s="95"/>
      <c r="E289" s="51">
        <f t="shared" si="17"/>
        <v>0</v>
      </c>
      <c r="F289" s="51">
        <f t="shared" si="18"/>
        <v>1</v>
      </c>
      <c r="G289" s="51"/>
      <c r="H289" s="51"/>
      <c r="I289" s="51"/>
      <c r="J289" s="51"/>
      <c r="K289" s="51"/>
      <c r="L289" s="51">
        <f>IF(AND('PR-RAS'!D617&gt;0,'PR-RAS'!D992=0),1,0)</f>
        <v>1</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Lučić</cp:lastModifiedBy>
  <cp:lastPrinted>2026-02-27T07:56:13Z</cp:lastPrinted>
  <dcterms:created xsi:type="dcterms:W3CDTF">2022-04-01T05:14:30Z</dcterms:created>
  <dcterms:modified xsi:type="dcterms:W3CDTF">2026-02-27T13:17:41Z</dcterms:modified>
</cp:coreProperties>
</file>